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alexpelaez/Google Drive/FiveElementAnalytics/Videos/Content/BAN203/Excel Sheets/"/>
    </mc:Choice>
  </mc:AlternateContent>
  <bookViews>
    <workbookView xWindow="1040" yWindow="460" windowWidth="27760" windowHeight="16240" tabRatio="500" firstSheet="3" activeTab="4"/>
  </bookViews>
  <sheets>
    <sheet name="Regression - Linear (Sctplt)" sheetId="1" r:id="rId1"/>
    <sheet name="Regression - Power (Sctplt)" sheetId="2" r:id="rId2"/>
    <sheet name="Regression - No correlation(2)" sheetId="4" r:id="rId3"/>
    <sheet name="Regression - Linear " sheetId="6" r:id="rId4"/>
    <sheet name="Regression - Multiple " sheetId="7" r:id="rId5"/>
    <sheet name="Regression - Dummy " sheetId="8" r:id="rId6"/>
    <sheet name="Regression - Interaction" sheetId="9" r:id="rId7"/>
    <sheet name="Transformation -1" sheetId="11" r:id="rId8"/>
    <sheet name="Regression - Multicolinearity" sheetId="13" r:id="rId9"/>
    <sheet name="Regression - DW" sheetId="15" r:id="rId10"/>
    <sheet name="Sheet7" sheetId="14" r:id="rId1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7" i="15" l="1"/>
  <c r="K55" i="15"/>
  <c r="J55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29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30" i="15"/>
  <c r="H56" i="15"/>
  <c r="C32" i="15"/>
  <c r="B32" i="15"/>
  <c r="D32" i="13"/>
  <c r="C32" i="13"/>
  <c r="B32" i="13"/>
  <c r="I6" i="11"/>
  <c r="J6" i="11"/>
  <c r="I7" i="11"/>
  <c r="J7" i="11"/>
  <c r="I8" i="11"/>
  <c r="J8" i="11"/>
  <c r="I9" i="11"/>
  <c r="J9" i="11"/>
  <c r="I10" i="11"/>
  <c r="J10" i="11"/>
  <c r="I11" i="11"/>
  <c r="J11" i="11"/>
  <c r="I12" i="11"/>
  <c r="J12" i="11"/>
  <c r="I13" i="11"/>
  <c r="J13" i="11"/>
  <c r="I14" i="11"/>
  <c r="J14" i="11"/>
  <c r="I15" i="11"/>
  <c r="J15" i="11"/>
  <c r="I16" i="11"/>
  <c r="J16" i="11"/>
  <c r="I17" i="11"/>
  <c r="J17" i="11"/>
  <c r="I18" i="11"/>
  <c r="J18" i="11"/>
  <c r="I19" i="11"/>
  <c r="J19" i="11"/>
  <c r="I20" i="11"/>
  <c r="J20" i="11"/>
  <c r="I21" i="11"/>
  <c r="J21" i="11"/>
  <c r="I22" i="11"/>
  <c r="J22" i="11"/>
  <c r="I23" i="11"/>
  <c r="J23" i="11"/>
  <c r="I24" i="11"/>
  <c r="J24" i="11"/>
  <c r="I25" i="11"/>
  <c r="J25" i="11"/>
  <c r="I26" i="11"/>
  <c r="J26" i="11"/>
  <c r="I27" i="11"/>
  <c r="J27" i="11"/>
  <c r="I28" i="11"/>
  <c r="J28" i="11"/>
  <c r="I29" i="11"/>
  <c r="J29" i="11"/>
  <c r="I5" i="11"/>
  <c r="J5" i="11"/>
  <c r="C32" i="9"/>
  <c r="B32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C32" i="8"/>
  <c r="B32" i="8"/>
  <c r="B32" i="7"/>
  <c r="B32" i="6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5" i="4"/>
  <c r="B32" i="4"/>
  <c r="B32" i="2"/>
  <c r="B32" i="1"/>
  <c r="C32" i="7"/>
</calcChain>
</file>

<file path=xl/sharedStrings.xml><?xml version="1.0" encoding="utf-8"?>
<sst xmlns="http://schemas.openxmlformats.org/spreadsheetml/2006/main" count="300" uniqueCount="57">
  <si>
    <t>Scatterplot Example</t>
  </si>
  <si>
    <t xml:space="preserve">Complaints </t>
  </si>
  <si>
    <t>Refund Requests</t>
  </si>
  <si>
    <t>Correlation</t>
  </si>
  <si>
    <t>Refund Amounts</t>
  </si>
  <si>
    <t>Compliments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</si>
  <si>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</si>
  <si>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</si>
  <si>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</si>
  <si>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</si>
  <si>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</si>
  <si>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</si>
  <si>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</si>
  <si>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</si>
  <si>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</si>
  <si>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</si>
  <si>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</si>
  <si>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</si>
  <si>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</si>
  <si>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</si>
  <si>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</si>
  <si>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</si>
  <si>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</si>
  <si>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</si>
  <si>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</si>
  <si>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</si>
  <si>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</si>
  <si>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</si>
  <si>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</si>
  <si>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</si>
  <si>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 xml:space="preserve"> </t>
  </si>
  <si>
    <t>Corr</t>
  </si>
  <si>
    <t>Refund Requests (Y)</t>
  </si>
  <si>
    <t>Complaints  (X1)</t>
  </si>
  <si>
    <t>Sales (X2)</t>
  </si>
  <si>
    <t>DEPT</t>
  </si>
  <si>
    <t>NYC</t>
  </si>
  <si>
    <t>CHI</t>
  </si>
  <si>
    <t>DAL</t>
  </si>
  <si>
    <t>X1*X2</t>
  </si>
  <si>
    <t>Diam</t>
  </si>
  <si>
    <t>Vol</t>
  </si>
  <si>
    <t xml:space="preserve"> One classic data set (shortleaf.txt) — reported by C. Bruce and F. X. Schumacher in 1935 — concerned the diameter (x, in inches) and volume (y, in cubic feet) of n = 70 shortleaf pines.</t>
  </si>
  <si>
    <t>X1</t>
  </si>
  <si>
    <t>X2</t>
  </si>
  <si>
    <t>Error</t>
  </si>
  <si>
    <t>Sales (X3)</t>
  </si>
  <si>
    <t>RESIDUAL OUTPUT</t>
  </si>
  <si>
    <t>Observation</t>
  </si>
  <si>
    <t>Predicted Refund Requests (Y)</t>
  </si>
  <si>
    <t>Residuals</t>
  </si>
  <si>
    <t>Standard Residuals</t>
  </si>
  <si>
    <t>PROBABILITY OUTPUT</t>
  </si>
  <si>
    <t>Percentile</t>
  </si>
  <si>
    <t>Mean</t>
  </si>
  <si>
    <t>DW values(num)</t>
  </si>
  <si>
    <t>DW Values (Denom)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</si>
</sst>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B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4" fillId="0" borderId="0" xfId="0" applyFont="1"/>
    <xf numFmtId="0" fontId="5" fillId="2" borderId="0" xfId="0" applyFont="1" applyFill="1"/>
    <xf numFmtId="0" fontId="4" fillId="0" borderId="0" xfId="0" quotePrefix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Continuous"/>
    </xf>
    <xf numFmtId="0" fontId="0" fillId="3" borderId="0" xfId="0" applyFill="1" applyBorder="1" applyAlignment="1"/>
    <xf numFmtId="0" fontId="0" fillId="3" borderId="1" xfId="0" applyFill="1" applyBorder="1" applyAlignment="1"/>
    <xf numFmtId="0" fontId="9" fillId="3" borderId="0" xfId="0" applyFont="1" applyFill="1" applyBorder="1" applyAlignment="1"/>
    <xf numFmtId="0" fontId="9" fillId="3" borderId="1" xfId="0" applyFont="1" applyFill="1" applyBorder="1" applyAlignment="1"/>
    <xf numFmtId="2" fontId="1" fillId="0" borderId="0" xfId="0" applyNumberFormat="1" applyFont="1"/>
    <xf numFmtId="0" fontId="0" fillId="4" borderId="0" xfId="0" applyFill="1" applyBorder="1" applyAlignment="1"/>
    <xf numFmtId="0" fontId="0" fillId="5" borderId="0" xfId="0" applyFill="1" applyBorder="1" applyAlignment="1"/>
    <xf numFmtId="0" fontId="0" fillId="5" borderId="1" xfId="0" applyFill="1" applyBorder="1" applyAlignment="1"/>
    <xf numFmtId="0" fontId="3" fillId="2" borderId="0" xfId="0" applyFont="1" applyFill="1" applyAlignment="1">
      <alignment wrapText="1"/>
    </xf>
    <xf numFmtId="0" fontId="0" fillId="6" borderId="0" xfId="0" applyFill="1" applyBorder="1" applyAlignment="1"/>
    <xf numFmtId="0" fontId="0" fillId="6" borderId="1" xfId="0" applyFill="1" applyBorder="1" applyAlignment="1"/>
    <xf numFmtId="0" fontId="11" fillId="0" borderId="0" xfId="0" applyFont="1"/>
    <xf numFmtId="0" fontId="0" fillId="7" borderId="0" xfId="0" applyFill="1" applyBorder="1" applyAlignment="1"/>
    <xf numFmtId="0" fontId="0" fillId="7" borderId="1" xfId="0" applyFill="1" applyBorder="1" applyAlignment="1"/>
    <xf numFmtId="0" fontId="0" fillId="8" borderId="0" xfId="0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11"/>
  </cellStyles>
  <dxfs count="0"/>
  <tableStyles count="0" defaultTableStyle="TableStyleMedium9" defaultPivotStyle="PivotStyleMedium7"/>
  <colors>
    <mruColors>
      <color rgb="FFFFC7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'Regression - Linear (Sctplt)'!$B$4</c:f>
              <c:strCache>
                <c:ptCount val="1"/>
                <c:pt idx="0">
                  <c:v>Refund Requests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'Regression - Linear (Sctplt)'!$A$5:$A$30</c:f>
              <c:numCache>
                <c:formatCode>General</c:formatCode>
                <c:ptCount val="26"/>
                <c:pt idx="0">
                  <c:v>9.8</c:v>
                </c:pt>
                <c:pt idx="1">
                  <c:v>8.2</c:v>
                </c:pt>
                <c:pt idx="2">
                  <c:v>16.5</c:v>
                </c:pt>
                <c:pt idx="3">
                  <c:v>11.4</c:v>
                </c:pt>
                <c:pt idx="4">
                  <c:v>17.9</c:v>
                </c:pt>
                <c:pt idx="5">
                  <c:v>5.1</c:v>
                </c:pt>
                <c:pt idx="6">
                  <c:v>21.5</c:v>
                </c:pt>
                <c:pt idx="7">
                  <c:v>10.1</c:v>
                </c:pt>
                <c:pt idx="8">
                  <c:v>13.7</c:v>
                </c:pt>
                <c:pt idx="9">
                  <c:v>14.1</c:v>
                </c:pt>
                <c:pt idx="10">
                  <c:v>17.6</c:v>
                </c:pt>
                <c:pt idx="11">
                  <c:v>5.7</c:v>
                </c:pt>
                <c:pt idx="12">
                  <c:v>10.3</c:v>
                </c:pt>
                <c:pt idx="13">
                  <c:v>11.1</c:v>
                </c:pt>
                <c:pt idx="14">
                  <c:v>14.8</c:v>
                </c:pt>
                <c:pt idx="15">
                  <c:v>15.2</c:v>
                </c:pt>
                <c:pt idx="16">
                  <c:v>9.1</c:v>
                </c:pt>
                <c:pt idx="17">
                  <c:v>13.3</c:v>
                </c:pt>
                <c:pt idx="18">
                  <c:v>17.1</c:v>
                </c:pt>
                <c:pt idx="19">
                  <c:v>13.2</c:v>
                </c:pt>
                <c:pt idx="20">
                  <c:v>8.8</c:v>
                </c:pt>
                <c:pt idx="21">
                  <c:v>9.2</c:v>
                </c:pt>
                <c:pt idx="22">
                  <c:v>11.9</c:v>
                </c:pt>
                <c:pt idx="23">
                  <c:v>13.8</c:v>
                </c:pt>
                <c:pt idx="24">
                  <c:v>10.3</c:v>
                </c:pt>
                <c:pt idx="25">
                  <c:v>12.3</c:v>
                </c:pt>
              </c:numCache>
            </c:numRef>
          </c:xVal>
          <c:yVal>
            <c:numRef>
              <c:f>'Regression - Linear (Sctplt)'!$B$5:$B$30</c:f>
              <c:numCache>
                <c:formatCode>General</c:formatCode>
                <c:ptCount val="26"/>
                <c:pt idx="0">
                  <c:v>12.3</c:v>
                </c:pt>
                <c:pt idx="1">
                  <c:v>11.3</c:v>
                </c:pt>
                <c:pt idx="2">
                  <c:v>21.2</c:v>
                </c:pt>
                <c:pt idx="3">
                  <c:v>15.4</c:v>
                </c:pt>
                <c:pt idx="4">
                  <c:v>24.3</c:v>
                </c:pt>
                <c:pt idx="5">
                  <c:v>8.8</c:v>
                </c:pt>
                <c:pt idx="6">
                  <c:v>33.0</c:v>
                </c:pt>
                <c:pt idx="7">
                  <c:v>17.4</c:v>
                </c:pt>
                <c:pt idx="8">
                  <c:v>14.9</c:v>
                </c:pt>
                <c:pt idx="9">
                  <c:v>17.1</c:v>
                </c:pt>
                <c:pt idx="10">
                  <c:v>19.1</c:v>
                </c:pt>
                <c:pt idx="11">
                  <c:v>9.8</c:v>
                </c:pt>
                <c:pt idx="12">
                  <c:v>16.3</c:v>
                </c:pt>
                <c:pt idx="13">
                  <c:v>13.1</c:v>
                </c:pt>
                <c:pt idx="14">
                  <c:v>15.2</c:v>
                </c:pt>
                <c:pt idx="15">
                  <c:v>20.2</c:v>
                </c:pt>
                <c:pt idx="16">
                  <c:v>11.3</c:v>
                </c:pt>
                <c:pt idx="17">
                  <c:v>22.4</c:v>
                </c:pt>
                <c:pt idx="18">
                  <c:v>19.3</c:v>
                </c:pt>
                <c:pt idx="19">
                  <c:v>17.5</c:v>
                </c:pt>
                <c:pt idx="20">
                  <c:v>10.2</c:v>
                </c:pt>
                <c:pt idx="21">
                  <c:v>14.2</c:v>
                </c:pt>
                <c:pt idx="22">
                  <c:v>15.8</c:v>
                </c:pt>
                <c:pt idx="23">
                  <c:v>16.4</c:v>
                </c:pt>
                <c:pt idx="24">
                  <c:v>14.8</c:v>
                </c:pt>
                <c:pt idx="25">
                  <c:v>14.1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486496"/>
        <c:axId val="1329141808"/>
      </c:scatterChart>
      <c:valAx>
        <c:axId val="1269486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9141808"/>
        <c:crosses val="autoZero"/>
        <c:crossBetween val="midCat"/>
      </c:valAx>
      <c:valAx>
        <c:axId val="132914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486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Normal Probability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'Regression - DW'!$L$29:$L$54</c:f>
              <c:numCache>
                <c:formatCode>General</c:formatCode>
                <c:ptCount val="26"/>
                <c:pt idx="0">
                  <c:v>1.923076923076923</c:v>
                </c:pt>
                <c:pt idx="1">
                  <c:v>5.76923076923077</c:v>
                </c:pt>
                <c:pt idx="2">
                  <c:v>9.615384615384614</c:v>
                </c:pt>
                <c:pt idx="3">
                  <c:v>13.46153846153846</c:v>
                </c:pt>
                <c:pt idx="4">
                  <c:v>17.30769230769231</c:v>
                </c:pt>
                <c:pt idx="5">
                  <c:v>21.15384615384615</c:v>
                </c:pt>
                <c:pt idx="6">
                  <c:v>25.0</c:v>
                </c:pt>
                <c:pt idx="7">
                  <c:v>28.84615384615385</c:v>
                </c:pt>
                <c:pt idx="8">
                  <c:v>32.6923076923077</c:v>
                </c:pt>
                <c:pt idx="9">
                  <c:v>36.53846153846153</c:v>
                </c:pt>
                <c:pt idx="10">
                  <c:v>40.38461538461538</c:v>
                </c:pt>
                <c:pt idx="11">
                  <c:v>44.23076923076922</c:v>
                </c:pt>
                <c:pt idx="12">
                  <c:v>48.07692307692307</c:v>
                </c:pt>
                <c:pt idx="13">
                  <c:v>51.92307692307692</c:v>
                </c:pt>
                <c:pt idx="14">
                  <c:v>55.76923076923077</c:v>
                </c:pt>
                <c:pt idx="15">
                  <c:v>59.61538461538461</c:v>
                </c:pt>
                <c:pt idx="16">
                  <c:v>63.46153846153846</c:v>
                </c:pt>
                <c:pt idx="17">
                  <c:v>67.30769230769231</c:v>
                </c:pt>
                <c:pt idx="18">
                  <c:v>71.15384615384615</c:v>
                </c:pt>
                <c:pt idx="19">
                  <c:v>75.0</c:v>
                </c:pt>
                <c:pt idx="20">
                  <c:v>78.84615384615384</c:v>
                </c:pt>
                <c:pt idx="21">
                  <c:v>82.69230769230769</c:v>
                </c:pt>
                <c:pt idx="22">
                  <c:v>86.53846153846153</c:v>
                </c:pt>
                <c:pt idx="23">
                  <c:v>90.38461538461538</c:v>
                </c:pt>
                <c:pt idx="24">
                  <c:v>94.23076923076923</c:v>
                </c:pt>
                <c:pt idx="25">
                  <c:v>98.07692307692308</c:v>
                </c:pt>
              </c:numCache>
            </c:numRef>
          </c:xVal>
          <c:yVal>
            <c:numRef>
              <c:f>'Regression - DW'!$M$29:$M$54</c:f>
              <c:numCache>
                <c:formatCode>General</c:formatCode>
                <c:ptCount val="26"/>
                <c:pt idx="0">
                  <c:v>8.8</c:v>
                </c:pt>
                <c:pt idx="1">
                  <c:v>9.8</c:v>
                </c:pt>
                <c:pt idx="2">
                  <c:v>10.2</c:v>
                </c:pt>
                <c:pt idx="3">
                  <c:v>11.3</c:v>
                </c:pt>
                <c:pt idx="4">
                  <c:v>11.3</c:v>
                </c:pt>
                <c:pt idx="5">
                  <c:v>12.3</c:v>
                </c:pt>
                <c:pt idx="6">
                  <c:v>13.1</c:v>
                </c:pt>
                <c:pt idx="7">
                  <c:v>14.1</c:v>
                </c:pt>
                <c:pt idx="8">
                  <c:v>14.2</c:v>
                </c:pt>
                <c:pt idx="9">
                  <c:v>14.8</c:v>
                </c:pt>
                <c:pt idx="10">
                  <c:v>14.9</c:v>
                </c:pt>
                <c:pt idx="11">
                  <c:v>15.2</c:v>
                </c:pt>
                <c:pt idx="12">
                  <c:v>15.4</c:v>
                </c:pt>
                <c:pt idx="13">
                  <c:v>15.8</c:v>
                </c:pt>
                <c:pt idx="14">
                  <c:v>16.3</c:v>
                </c:pt>
                <c:pt idx="15">
                  <c:v>16.4</c:v>
                </c:pt>
                <c:pt idx="16">
                  <c:v>17.1</c:v>
                </c:pt>
                <c:pt idx="17">
                  <c:v>17.4</c:v>
                </c:pt>
                <c:pt idx="18">
                  <c:v>17.5</c:v>
                </c:pt>
                <c:pt idx="19">
                  <c:v>19.1</c:v>
                </c:pt>
                <c:pt idx="20">
                  <c:v>19.3</c:v>
                </c:pt>
                <c:pt idx="21">
                  <c:v>20.2</c:v>
                </c:pt>
                <c:pt idx="22">
                  <c:v>21.2</c:v>
                </c:pt>
                <c:pt idx="23">
                  <c:v>22.4</c:v>
                </c:pt>
                <c:pt idx="24">
                  <c:v>24.3</c:v>
                </c:pt>
                <c:pt idx="25">
                  <c:v>33.0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600096"/>
        <c:axId val="1271603216"/>
      </c:scatterChart>
      <c:valAx>
        <c:axId val="1271600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Percentile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1603216"/>
        <c:crosses val="autoZero"/>
        <c:crossBetween val="midCat"/>
      </c:valAx>
      <c:valAx>
        <c:axId val="12716032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Refund Requests (Y)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1600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'Regression - DW'!$H$28</c:f>
              <c:strCache>
                <c:ptCount val="1"/>
                <c:pt idx="0">
                  <c:v>Residuals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'Regression - DW'!$H$29:$H$54</c:f>
              <c:numCache>
                <c:formatCode>General</c:formatCode>
                <c:ptCount val="26"/>
                <c:pt idx="0">
                  <c:v>-1.421891317009514</c:v>
                </c:pt>
                <c:pt idx="1">
                  <c:v>-0.352685968845323</c:v>
                </c:pt>
                <c:pt idx="2">
                  <c:v>4.58195776432077</c:v>
                </c:pt>
                <c:pt idx="3">
                  <c:v>-0.0259527539415245</c:v>
                </c:pt>
                <c:pt idx="4">
                  <c:v>0.20020763398162</c:v>
                </c:pt>
                <c:pt idx="5">
                  <c:v>0.376899343385613</c:v>
                </c:pt>
                <c:pt idx="6">
                  <c:v>4.191714134770578</c:v>
                </c:pt>
                <c:pt idx="7">
                  <c:v>2.61035499001591</c:v>
                </c:pt>
                <c:pt idx="8">
                  <c:v>-1.97831747309744</c:v>
                </c:pt>
                <c:pt idx="9">
                  <c:v>-0.868211187526857</c:v>
                </c:pt>
                <c:pt idx="10">
                  <c:v>-3.00252244877564</c:v>
                </c:pt>
                <c:pt idx="11">
                  <c:v>1.974779672086814</c:v>
                </c:pt>
                <c:pt idx="12">
                  <c:v>1.734741260939373</c:v>
                </c:pt>
                <c:pt idx="13">
                  <c:v>-0.915552167962348</c:v>
                </c:pt>
                <c:pt idx="14">
                  <c:v>-2.586817651711943</c:v>
                </c:pt>
                <c:pt idx="15">
                  <c:v>0.0230042438014024</c:v>
                </c:pt>
                <c:pt idx="16">
                  <c:v>-1.499416737292561</c:v>
                </c:pt>
                <c:pt idx="17">
                  <c:v>3.065267425727527</c:v>
                </c:pt>
                <c:pt idx="18">
                  <c:v>-2.964815004993721</c:v>
                </c:pt>
                <c:pt idx="19">
                  <c:v>-0.661783543483985</c:v>
                </c:pt>
                <c:pt idx="20">
                  <c:v>-0.56494021298114</c:v>
                </c:pt>
                <c:pt idx="21">
                  <c:v>1.126000738641245</c:v>
                </c:pt>
                <c:pt idx="22">
                  <c:v>-0.222069292972268</c:v>
                </c:pt>
                <c:pt idx="23">
                  <c:v>-1.54916465193001</c:v>
                </c:pt>
                <c:pt idx="24">
                  <c:v>1.367379601704592</c:v>
                </c:pt>
                <c:pt idx="25">
                  <c:v>-2.638166396851213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151104"/>
        <c:axId val="1241152736"/>
      </c:scatterChart>
      <c:valAx>
        <c:axId val="124115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1152736"/>
        <c:crosses val="autoZero"/>
        <c:crossBetween val="midCat"/>
      </c:valAx>
      <c:valAx>
        <c:axId val="124115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1151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'Regression - DW'!$Z$2:$Z$31</c:f>
              <c:numCache>
                <c:formatCode>General</c:formatCode>
                <c:ptCount val="30"/>
                <c:pt idx="0">
                  <c:v>-0.6</c:v>
                </c:pt>
                <c:pt idx="1">
                  <c:v>-0.5</c:v>
                </c:pt>
                <c:pt idx="2">
                  <c:v>-0.3</c:v>
                </c:pt>
                <c:pt idx="3">
                  <c:v>-0.1</c:v>
                </c:pt>
                <c:pt idx="4">
                  <c:v>0.1</c:v>
                </c:pt>
                <c:pt idx="5">
                  <c:v>0.2</c:v>
                </c:pt>
                <c:pt idx="6">
                  <c:v>0.24</c:v>
                </c:pt>
                <c:pt idx="7">
                  <c:v>0.3</c:v>
                </c:pt>
                <c:pt idx="8">
                  <c:v>0.5</c:v>
                </c:pt>
                <c:pt idx="9">
                  <c:v>0.6</c:v>
                </c:pt>
                <c:pt idx="10">
                  <c:v>0.4</c:v>
                </c:pt>
                <c:pt idx="11">
                  <c:v>0.3</c:v>
                </c:pt>
                <c:pt idx="12">
                  <c:v>0.1</c:v>
                </c:pt>
                <c:pt idx="13">
                  <c:v>0.001</c:v>
                </c:pt>
                <c:pt idx="14">
                  <c:v>-0.05</c:v>
                </c:pt>
                <c:pt idx="15">
                  <c:v>-0.1</c:v>
                </c:pt>
                <c:pt idx="16">
                  <c:v>-0.3</c:v>
                </c:pt>
                <c:pt idx="17">
                  <c:v>-0.4</c:v>
                </c:pt>
                <c:pt idx="18">
                  <c:v>-0.65</c:v>
                </c:pt>
                <c:pt idx="19">
                  <c:v>-0.3</c:v>
                </c:pt>
                <c:pt idx="20">
                  <c:v>-0.1</c:v>
                </c:pt>
                <c:pt idx="21">
                  <c:v>0.05</c:v>
                </c:pt>
                <c:pt idx="22">
                  <c:v>0.1</c:v>
                </c:pt>
                <c:pt idx="23">
                  <c:v>0.16</c:v>
                </c:pt>
                <c:pt idx="24">
                  <c:v>0.21</c:v>
                </c:pt>
                <c:pt idx="25">
                  <c:v>0.31</c:v>
                </c:pt>
                <c:pt idx="26">
                  <c:v>0.42</c:v>
                </c:pt>
                <c:pt idx="27">
                  <c:v>0.32</c:v>
                </c:pt>
                <c:pt idx="28">
                  <c:v>0.24</c:v>
                </c:pt>
                <c:pt idx="29">
                  <c:v>0.19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5913248"/>
        <c:axId val="1271171056"/>
      </c:scatterChart>
      <c:valAx>
        <c:axId val="1675913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1171056"/>
        <c:crosses val="autoZero"/>
        <c:crossBetween val="midCat"/>
      </c:valAx>
      <c:valAx>
        <c:axId val="127117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913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'Regression - Power (Sctplt)'!$B$4</c:f>
              <c:strCache>
                <c:ptCount val="1"/>
                <c:pt idx="0">
                  <c:v>Refund Amounts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'Regression - Power (Sctplt)'!$A$5:$A$30</c:f>
              <c:numCache>
                <c:formatCode>General</c:formatCode>
                <c:ptCount val="26"/>
                <c:pt idx="0">
                  <c:v>9.8</c:v>
                </c:pt>
                <c:pt idx="1">
                  <c:v>8.2</c:v>
                </c:pt>
                <c:pt idx="2">
                  <c:v>16.5</c:v>
                </c:pt>
                <c:pt idx="3">
                  <c:v>11.4</c:v>
                </c:pt>
                <c:pt idx="4">
                  <c:v>17.9</c:v>
                </c:pt>
                <c:pt idx="5">
                  <c:v>5.1</c:v>
                </c:pt>
                <c:pt idx="6">
                  <c:v>21.5</c:v>
                </c:pt>
                <c:pt idx="7">
                  <c:v>10.1</c:v>
                </c:pt>
                <c:pt idx="8">
                  <c:v>13.7</c:v>
                </c:pt>
                <c:pt idx="9">
                  <c:v>14.1</c:v>
                </c:pt>
                <c:pt idx="10">
                  <c:v>17.6</c:v>
                </c:pt>
                <c:pt idx="11">
                  <c:v>5.7</c:v>
                </c:pt>
                <c:pt idx="12">
                  <c:v>10.3</c:v>
                </c:pt>
                <c:pt idx="13">
                  <c:v>11.1</c:v>
                </c:pt>
                <c:pt idx="14">
                  <c:v>14.8</c:v>
                </c:pt>
                <c:pt idx="15">
                  <c:v>15.2</c:v>
                </c:pt>
                <c:pt idx="16">
                  <c:v>9.1</c:v>
                </c:pt>
                <c:pt idx="17">
                  <c:v>13.3</c:v>
                </c:pt>
                <c:pt idx="18">
                  <c:v>17.1</c:v>
                </c:pt>
                <c:pt idx="19">
                  <c:v>13.2</c:v>
                </c:pt>
                <c:pt idx="20">
                  <c:v>8.8</c:v>
                </c:pt>
                <c:pt idx="21">
                  <c:v>9.2</c:v>
                </c:pt>
                <c:pt idx="22">
                  <c:v>11.9</c:v>
                </c:pt>
                <c:pt idx="23">
                  <c:v>13.8</c:v>
                </c:pt>
                <c:pt idx="24">
                  <c:v>10.3</c:v>
                </c:pt>
                <c:pt idx="25">
                  <c:v>12.3</c:v>
                </c:pt>
              </c:numCache>
            </c:numRef>
          </c:xVal>
          <c:yVal>
            <c:numRef>
              <c:f>'Regression - Power (Sctplt)'!$B$5:$B$30</c:f>
              <c:numCache>
                <c:formatCode>General</c:formatCode>
                <c:ptCount val="26"/>
                <c:pt idx="0">
                  <c:v>108.34</c:v>
                </c:pt>
                <c:pt idx="1">
                  <c:v>79.54</c:v>
                </c:pt>
                <c:pt idx="2">
                  <c:v>284.55</c:v>
                </c:pt>
                <c:pt idx="3">
                  <c:v>142.26</c:v>
                </c:pt>
                <c:pt idx="4">
                  <c:v>332.71</c:v>
                </c:pt>
                <c:pt idx="5">
                  <c:v>38.31</c:v>
                </c:pt>
                <c:pt idx="6">
                  <c:v>474.55</c:v>
                </c:pt>
                <c:pt idx="7">
                  <c:v>114.31</c:v>
                </c:pt>
                <c:pt idx="8">
                  <c:v>199.99</c:v>
                </c:pt>
                <c:pt idx="9">
                  <c:v>211.11</c:v>
                </c:pt>
                <c:pt idx="10">
                  <c:v>322.0600000000001</c:v>
                </c:pt>
                <c:pt idx="11">
                  <c:v>44.79</c:v>
                </c:pt>
                <c:pt idx="12">
                  <c:v>118.39</c:v>
                </c:pt>
                <c:pt idx="13">
                  <c:v>135.51</c:v>
                </c:pt>
                <c:pt idx="14">
                  <c:v>231.34</c:v>
                </c:pt>
                <c:pt idx="15">
                  <c:v>243.34</c:v>
                </c:pt>
                <c:pt idx="16">
                  <c:v>95.10999999999998</c:v>
                </c:pt>
                <c:pt idx="17">
                  <c:v>189.19</c:v>
                </c:pt>
                <c:pt idx="18">
                  <c:v>304.71</c:v>
                </c:pt>
                <c:pt idx="19">
                  <c:v>186.54</c:v>
                </c:pt>
                <c:pt idx="20">
                  <c:v>89.74</c:v>
                </c:pt>
                <c:pt idx="21">
                  <c:v>96.93999999999998</c:v>
                </c:pt>
                <c:pt idx="22">
                  <c:v>153.91</c:v>
                </c:pt>
                <c:pt idx="23">
                  <c:v>202.74</c:v>
                </c:pt>
                <c:pt idx="24">
                  <c:v>118.39</c:v>
                </c:pt>
                <c:pt idx="25">
                  <c:v>163.59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495392"/>
        <c:axId val="1329497024"/>
      </c:scatterChart>
      <c:valAx>
        <c:axId val="1329495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9497024"/>
        <c:crosses val="autoZero"/>
        <c:crossBetween val="midCat"/>
      </c:valAx>
      <c:valAx>
        <c:axId val="132949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9495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'Regression - No correlation(2)'!$B$4</c:f>
              <c:strCache>
                <c:ptCount val="1"/>
                <c:pt idx="0">
                  <c:v>Compliments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'Regression - No correlation(2)'!$A$5:$A$30</c:f>
              <c:numCache>
                <c:formatCode>General</c:formatCode>
                <c:ptCount val="26"/>
                <c:pt idx="0">
                  <c:v>16.0</c:v>
                </c:pt>
                <c:pt idx="1">
                  <c:v>5.0</c:v>
                </c:pt>
                <c:pt idx="2">
                  <c:v>20.0</c:v>
                </c:pt>
                <c:pt idx="3">
                  <c:v>13.0</c:v>
                </c:pt>
                <c:pt idx="4">
                  <c:v>5.0</c:v>
                </c:pt>
                <c:pt idx="5">
                  <c:v>15.0</c:v>
                </c:pt>
                <c:pt idx="6">
                  <c:v>8.0</c:v>
                </c:pt>
                <c:pt idx="7">
                  <c:v>12.0</c:v>
                </c:pt>
                <c:pt idx="8">
                  <c:v>16.0</c:v>
                </c:pt>
                <c:pt idx="9">
                  <c:v>11.0</c:v>
                </c:pt>
                <c:pt idx="10">
                  <c:v>6.0</c:v>
                </c:pt>
                <c:pt idx="11">
                  <c:v>10.0</c:v>
                </c:pt>
                <c:pt idx="12">
                  <c:v>18.0</c:v>
                </c:pt>
                <c:pt idx="13">
                  <c:v>9.0</c:v>
                </c:pt>
                <c:pt idx="14">
                  <c:v>20.0</c:v>
                </c:pt>
                <c:pt idx="15">
                  <c:v>14.0</c:v>
                </c:pt>
                <c:pt idx="16">
                  <c:v>8.0</c:v>
                </c:pt>
                <c:pt idx="17">
                  <c:v>13.0</c:v>
                </c:pt>
                <c:pt idx="18">
                  <c:v>13.0</c:v>
                </c:pt>
                <c:pt idx="19">
                  <c:v>7.0</c:v>
                </c:pt>
                <c:pt idx="20">
                  <c:v>10.0</c:v>
                </c:pt>
                <c:pt idx="21">
                  <c:v>8.0</c:v>
                </c:pt>
                <c:pt idx="22">
                  <c:v>17.0</c:v>
                </c:pt>
                <c:pt idx="23">
                  <c:v>7.0</c:v>
                </c:pt>
                <c:pt idx="24">
                  <c:v>18.0</c:v>
                </c:pt>
                <c:pt idx="25">
                  <c:v>5.0</c:v>
                </c:pt>
              </c:numCache>
            </c:numRef>
          </c:xVal>
          <c:yVal>
            <c:numRef>
              <c:f>'Regression - No correlation(2)'!$B$5:$B$30</c:f>
              <c:numCache>
                <c:formatCode>General</c:formatCode>
                <c:ptCount val="26"/>
                <c:pt idx="0">
                  <c:v>10.0</c:v>
                </c:pt>
                <c:pt idx="1">
                  <c:v>7.0</c:v>
                </c:pt>
                <c:pt idx="2">
                  <c:v>10.0</c:v>
                </c:pt>
                <c:pt idx="3">
                  <c:v>16.0</c:v>
                </c:pt>
                <c:pt idx="4">
                  <c:v>18.0</c:v>
                </c:pt>
                <c:pt idx="5">
                  <c:v>13.0</c:v>
                </c:pt>
                <c:pt idx="6">
                  <c:v>9.0</c:v>
                </c:pt>
                <c:pt idx="7">
                  <c:v>19.0</c:v>
                </c:pt>
                <c:pt idx="8">
                  <c:v>7.0</c:v>
                </c:pt>
                <c:pt idx="9">
                  <c:v>10.0</c:v>
                </c:pt>
                <c:pt idx="10">
                  <c:v>5.0</c:v>
                </c:pt>
                <c:pt idx="11">
                  <c:v>15.0</c:v>
                </c:pt>
                <c:pt idx="12">
                  <c:v>5.0</c:v>
                </c:pt>
                <c:pt idx="13">
                  <c:v>9.0</c:v>
                </c:pt>
                <c:pt idx="14">
                  <c:v>13.0</c:v>
                </c:pt>
                <c:pt idx="15">
                  <c:v>18.0</c:v>
                </c:pt>
                <c:pt idx="16">
                  <c:v>12.0</c:v>
                </c:pt>
                <c:pt idx="17">
                  <c:v>20.0</c:v>
                </c:pt>
                <c:pt idx="18">
                  <c:v>10.0</c:v>
                </c:pt>
                <c:pt idx="19">
                  <c:v>18.0</c:v>
                </c:pt>
                <c:pt idx="20">
                  <c:v>14.0</c:v>
                </c:pt>
                <c:pt idx="21">
                  <c:v>9.0</c:v>
                </c:pt>
                <c:pt idx="22">
                  <c:v>17.0</c:v>
                </c:pt>
                <c:pt idx="23">
                  <c:v>12.0</c:v>
                </c:pt>
                <c:pt idx="24">
                  <c:v>13.0</c:v>
                </c:pt>
                <c:pt idx="25">
                  <c:v>17.0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715536"/>
        <c:axId val="1269717168"/>
      </c:scatterChart>
      <c:valAx>
        <c:axId val="1269715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717168"/>
        <c:crosses val="autoZero"/>
        <c:crossBetween val="midCat"/>
      </c:valAx>
      <c:valAx>
        <c:axId val="126971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715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'Transformation -1'!$B$4</c:f>
              <c:strCache>
                <c:ptCount val="1"/>
                <c:pt idx="0">
                  <c:v>Vol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'Transformation -1'!$A$5:$A$74</c:f>
              <c:numCache>
                <c:formatCode>General</c:formatCode>
                <c:ptCount val="70"/>
                <c:pt idx="0">
                  <c:v>4.4</c:v>
                </c:pt>
                <c:pt idx="1">
                  <c:v>4.6</c:v>
                </c:pt>
                <c:pt idx="2">
                  <c:v>5.0</c:v>
                </c:pt>
                <c:pt idx="3">
                  <c:v>5.1</c:v>
                </c:pt>
                <c:pt idx="4">
                  <c:v>5.1</c:v>
                </c:pt>
                <c:pt idx="5">
                  <c:v>5.2</c:v>
                </c:pt>
                <c:pt idx="6">
                  <c:v>5.2</c:v>
                </c:pt>
                <c:pt idx="7">
                  <c:v>5.5</c:v>
                </c:pt>
                <c:pt idx="8">
                  <c:v>5.5</c:v>
                </c:pt>
                <c:pt idx="9">
                  <c:v>5.6</c:v>
                </c:pt>
                <c:pt idx="10">
                  <c:v>5.9</c:v>
                </c:pt>
                <c:pt idx="11">
                  <c:v>5.9</c:v>
                </c:pt>
                <c:pt idx="12">
                  <c:v>7.5</c:v>
                </c:pt>
                <c:pt idx="13">
                  <c:v>7.6</c:v>
                </c:pt>
                <c:pt idx="14">
                  <c:v>7.6</c:v>
                </c:pt>
                <c:pt idx="15">
                  <c:v>7.8</c:v>
                </c:pt>
                <c:pt idx="16">
                  <c:v>8.0</c:v>
                </c:pt>
                <c:pt idx="17">
                  <c:v>8.1</c:v>
                </c:pt>
                <c:pt idx="18">
                  <c:v>8.4</c:v>
                </c:pt>
                <c:pt idx="19">
                  <c:v>8.6</c:v>
                </c:pt>
                <c:pt idx="20">
                  <c:v>8.9</c:v>
                </c:pt>
                <c:pt idx="21">
                  <c:v>9.1</c:v>
                </c:pt>
                <c:pt idx="22">
                  <c:v>9.2</c:v>
                </c:pt>
                <c:pt idx="23">
                  <c:v>9.3</c:v>
                </c:pt>
                <c:pt idx="24">
                  <c:v>9.3</c:v>
                </c:pt>
                <c:pt idx="25">
                  <c:v>9.8</c:v>
                </c:pt>
                <c:pt idx="26">
                  <c:v>9.9</c:v>
                </c:pt>
                <c:pt idx="27">
                  <c:v>9.9</c:v>
                </c:pt>
                <c:pt idx="28">
                  <c:v>9.9</c:v>
                </c:pt>
                <c:pt idx="29">
                  <c:v>10.1</c:v>
                </c:pt>
                <c:pt idx="30">
                  <c:v>10.2</c:v>
                </c:pt>
                <c:pt idx="31">
                  <c:v>10.2</c:v>
                </c:pt>
                <c:pt idx="32">
                  <c:v>10.3</c:v>
                </c:pt>
                <c:pt idx="33">
                  <c:v>10.4</c:v>
                </c:pt>
                <c:pt idx="34">
                  <c:v>10.6</c:v>
                </c:pt>
                <c:pt idx="35">
                  <c:v>11.0</c:v>
                </c:pt>
                <c:pt idx="36">
                  <c:v>11.1</c:v>
                </c:pt>
                <c:pt idx="37">
                  <c:v>11.2</c:v>
                </c:pt>
                <c:pt idx="38">
                  <c:v>11.5</c:v>
                </c:pt>
                <c:pt idx="39">
                  <c:v>11.7</c:v>
                </c:pt>
                <c:pt idx="40">
                  <c:v>12.0</c:v>
                </c:pt>
                <c:pt idx="41">
                  <c:v>12.2</c:v>
                </c:pt>
                <c:pt idx="42">
                  <c:v>12.2</c:v>
                </c:pt>
                <c:pt idx="43">
                  <c:v>12.5</c:v>
                </c:pt>
                <c:pt idx="44">
                  <c:v>12.9</c:v>
                </c:pt>
                <c:pt idx="45">
                  <c:v>13.0</c:v>
                </c:pt>
                <c:pt idx="46">
                  <c:v>13.1</c:v>
                </c:pt>
                <c:pt idx="47">
                  <c:v>13.1</c:v>
                </c:pt>
                <c:pt idx="48">
                  <c:v>13.4</c:v>
                </c:pt>
                <c:pt idx="49">
                  <c:v>13.8</c:v>
                </c:pt>
                <c:pt idx="50">
                  <c:v>13.8</c:v>
                </c:pt>
                <c:pt idx="51">
                  <c:v>14.3</c:v>
                </c:pt>
                <c:pt idx="52">
                  <c:v>14.3</c:v>
                </c:pt>
                <c:pt idx="53">
                  <c:v>14.6</c:v>
                </c:pt>
                <c:pt idx="54">
                  <c:v>14.8</c:v>
                </c:pt>
                <c:pt idx="55">
                  <c:v>14.9</c:v>
                </c:pt>
                <c:pt idx="56">
                  <c:v>15.1</c:v>
                </c:pt>
                <c:pt idx="57">
                  <c:v>15.2</c:v>
                </c:pt>
                <c:pt idx="58">
                  <c:v>15.2</c:v>
                </c:pt>
                <c:pt idx="59">
                  <c:v>15.3</c:v>
                </c:pt>
                <c:pt idx="60">
                  <c:v>15.4</c:v>
                </c:pt>
                <c:pt idx="61">
                  <c:v>15.7</c:v>
                </c:pt>
                <c:pt idx="62">
                  <c:v>15.9</c:v>
                </c:pt>
                <c:pt idx="63">
                  <c:v>16.0</c:v>
                </c:pt>
                <c:pt idx="64">
                  <c:v>16.8</c:v>
                </c:pt>
                <c:pt idx="65">
                  <c:v>17.8</c:v>
                </c:pt>
                <c:pt idx="66">
                  <c:v>18.3</c:v>
                </c:pt>
                <c:pt idx="67">
                  <c:v>18.3</c:v>
                </c:pt>
                <c:pt idx="68">
                  <c:v>19.4</c:v>
                </c:pt>
                <c:pt idx="69">
                  <c:v>23.4</c:v>
                </c:pt>
              </c:numCache>
            </c:numRef>
          </c:xVal>
          <c:yVal>
            <c:numRef>
              <c:f>'Transformation -1'!$B$5:$B$74</c:f>
              <c:numCache>
                <c:formatCode>General</c:formatCode>
                <c:ptCount val="70"/>
                <c:pt idx="0">
                  <c:v>2.0</c:v>
                </c:pt>
                <c:pt idx="1">
                  <c:v>2.2</c:v>
                </c:pt>
                <c:pt idx="2">
                  <c:v>3.0</c:v>
                </c:pt>
                <c:pt idx="3">
                  <c:v>4.3</c:v>
                </c:pt>
                <c:pt idx="4">
                  <c:v>3.0</c:v>
                </c:pt>
                <c:pt idx="5">
                  <c:v>2.9</c:v>
                </c:pt>
                <c:pt idx="6">
                  <c:v>3.5</c:v>
                </c:pt>
                <c:pt idx="7">
                  <c:v>3.4</c:v>
                </c:pt>
                <c:pt idx="8">
                  <c:v>5.0</c:v>
                </c:pt>
                <c:pt idx="9">
                  <c:v>7.2</c:v>
                </c:pt>
                <c:pt idx="10">
                  <c:v>6.4</c:v>
                </c:pt>
                <c:pt idx="11">
                  <c:v>5.6</c:v>
                </c:pt>
                <c:pt idx="12">
                  <c:v>7.7</c:v>
                </c:pt>
                <c:pt idx="13">
                  <c:v>10.3</c:v>
                </c:pt>
                <c:pt idx="14">
                  <c:v>8.0</c:v>
                </c:pt>
                <c:pt idx="15">
                  <c:v>12.1</c:v>
                </c:pt>
                <c:pt idx="16">
                  <c:v>11.1</c:v>
                </c:pt>
                <c:pt idx="17">
                  <c:v>16.8</c:v>
                </c:pt>
                <c:pt idx="18">
                  <c:v>13.6</c:v>
                </c:pt>
                <c:pt idx="19">
                  <c:v>16.6</c:v>
                </c:pt>
                <c:pt idx="20">
                  <c:v>20.2</c:v>
                </c:pt>
                <c:pt idx="21">
                  <c:v>17.0</c:v>
                </c:pt>
                <c:pt idx="22">
                  <c:v>17.7</c:v>
                </c:pt>
                <c:pt idx="23">
                  <c:v>19.4</c:v>
                </c:pt>
                <c:pt idx="24">
                  <c:v>17.1</c:v>
                </c:pt>
                <c:pt idx="25">
                  <c:v>23.9</c:v>
                </c:pt>
                <c:pt idx="26">
                  <c:v>22.0</c:v>
                </c:pt>
                <c:pt idx="27">
                  <c:v>23.1</c:v>
                </c:pt>
                <c:pt idx="28">
                  <c:v>22.6</c:v>
                </c:pt>
                <c:pt idx="29">
                  <c:v>22.0</c:v>
                </c:pt>
                <c:pt idx="30">
                  <c:v>27.0</c:v>
                </c:pt>
                <c:pt idx="31">
                  <c:v>27.0</c:v>
                </c:pt>
                <c:pt idx="32">
                  <c:v>27.4</c:v>
                </c:pt>
                <c:pt idx="33">
                  <c:v>25.2</c:v>
                </c:pt>
                <c:pt idx="34">
                  <c:v>25.5</c:v>
                </c:pt>
                <c:pt idx="35">
                  <c:v>25.8</c:v>
                </c:pt>
                <c:pt idx="36">
                  <c:v>32.8</c:v>
                </c:pt>
                <c:pt idx="37">
                  <c:v>35.4</c:v>
                </c:pt>
                <c:pt idx="38">
                  <c:v>26.0</c:v>
                </c:pt>
                <c:pt idx="39">
                  <c:v>29.0</c:v>
                </c:pt>
                <c:pt idx="40">
                  <c:v>30.2</c:v>
                </c:pt>
                <c:pt idx="41">
                  <c:v>28.2</c:v>
                </c:pt>
                <c:pt idx="42">
                  <c:v>32.4</c:v>
                </c:pt>
                <c:pt idx="43">
                  <c:v>41.3</c:v>
                </c:pt>
                <c:pt idx="44">
                  <c:v>45.2</c:v>
                </c:pt>
                <c:pt idx="45">
                  <c:v>31.5</c:v>
                </c:pt>
                <c:pt idx="46">
                  <c:v>37.8</c:v>
                </c:pt>
                <c:pt idx="47">
                  <c:v>31.6</c:v>
                </c:pt>
                <c:pt idx="48">
                  <c:v>43.1</c:v>
                </c:pt>
                <c:pt idx="49">
                  <c:v>36.5</c:v>
                </c:pt>
                <c:pt idx="50">
                  <c:v>43.3</c:v>
                </c:pt>
                <c:pt idx="51">
                  <c:v>41.3</c:v>
                </c:pt>
                <c:pt idx="52">
                  <c:v>58.9</c:v>
                </c:pt>
                <c:pt idx="53">
                  <c:v>65.6</c:v>
                </c:pt>
                <c:pt idx="54">
                  <c:v>59.3</c:v>
                </c:pt>
                <c:pt idx="55">
                  <c:v>41.4</c:v>
                </c:pt>
                <c:pt idx="56">
                  <c:v>61.5</c:v>
                </c:pt>
                <c:pt idx="57">
                  <c:v>66.7</c:v>
                </c:pt>
                <c:pt idx="58">
                  <c:v>68.2</c:v>
                </c:pt>
                <c:pt idx="59">
                  <c:v>73.2</c:v>
                </c:pt>
                <c:pt idx="60">
                  <c:v>65.9</c:v>
                </c:pt>
                <c:pt idx="61">
                  <c:v>55.5</c:v>
                </c:pt>
                <c:pt idx="62">
                  <c:v>73.6</c:v>
                </c:pt>
                <c:pt idx="63">
                  <c:v>65.9</c:v>
                </c:pt>
                <c:pt idx="64">
                  <c:v>71.4</c:v>
                </c:pt>
                <c:pt idx="65">
                  <c:v>80.2</c:v>
                </c:pt>
                <c:pt idx="66">
                  <c:v>93.8</c:v>
                </c:pt>
                <c:pt idx="67">
                  <c:v>97.9</c:v>
                </c:pt>
                <c:pt idx="68">
                  <c:v>107.0</c:v>
                </c:pt>
                <c:pt idx="69">
                  <c:v>163.5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703296"/>
        <c:axId val="1329506656"/>
      </c:scatterChart>
      <c:valAx>
        <c:axId val="126970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9506656"/>
        <c:crosses val="autoZero"/>
        <c:crossBetween val="midCat"/>
      </c:valAx>
      <c:valAx>
        <c:axId val="132950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703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'Transformation -1'!$M$4</c:f>
              <c:strCache>
                <c:ptCount val="1"/>
                <c:pt idx="0">
                  <c:v>Error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'Transformation -1'!$L$5:$L$29</c:f>
              <c:numCache>
                <c:formatCode>General</c:formatCode>
                <c:ptCount val="25"/>
                <c:pt idx="0">
                  <c:v>25.54332119889737</c:v>
                </c:pt>
                <c:pt idx="1">
                  <c:v>10.77107064766994</c:v>
                </c:pt>
                <c:pt idx="2">
                  <c:v>46.75929247851887</c:v>
                </c:pt>
                <c:pt idx="3">
                  <c:v>45.8797707082911</c:v>
                </c:pt>
                <c:pt idx="4">
                  <c:v>49.82202605795047</c:v>
                </c:pt>
                <c:pt idx="5">
                  <c:v>35.11676655353499</c:v>
                </c:pt>
                <c:pt idx="6">
                  <c:v>26.49233068946085</c:v>
                </c:pt>
                <c:pt idx="7">
                  <c:v>33.92142616734851</c:v>
                </c:pt>
                <c:pt idx="8">
                  <c:v>46.75705781644402</c:v>
                </c:pt>
                <c:pt idx="9">
                  <c:v>34.39049700625556</c:v>
                </c:pt>
                <c:pt idx="10">
                  <c:v>48.00386317236856</c:v>
                </c:pt>
                <c:pt idx="11">
                  <c:v>7.103867226859547</c:v>
                </c:pt>
                <c:pt idx="12">
                  <c:v>43.71751889031095</c:v>
                </c:pt>
                <c:pt idx="13">
                  <c:v>8.03843079670379</c:v>
                </c:pt>
                <c:pt idx="14">
                  <c:v>6.24933070124192</c:v>
                </c:pt>
                <c:pt idx="15">
                  <c:v>34.55769463882704</c:v>
                </c:pt>
                <c:pt idx="16">
                  <c:v>27.67235079476685</c:v>
                </c:pt>
                <c:pt idx="17">
                  <c:v>48.32645636009534</c:v>
                </c:pt>
                <c:pt idx="18">
                  <c:v>29.33652680283138</c:v>
                </c:pt>
                <c:pt idx="19">
                  <c:v>9.287667846949483</c:v>
                </c:pt>
                <c:pt idx="20">
                  <c:v>12.40044550160938</c:v>
                </c:pt>
                <c:pt idx="21">
                  <c:v>30.60543102484152</c:v>
                </c:pt>
                <c:pt idx="22">
                  <c:v>11.94312326846591</c:v>
                </c:pt>
                <c:pt idx="23">
                  <c:v>19.51464611950736</c:v>
                </c:pt>
                <c:pt idx="24">
                  <c:v>38.2870980170995</c:v>
                </c:pt>
              </c:numCache>
            </c:numRef>
          </c:xVal>
          <c:yVal>
            <c:numRef>
              <c:f>'Transformation -1'!$M$5:$M$29</c:f>
              <c:numCache>
                <c:formatCode>General</c:formatCode>
                <c:ptCount val="25"/>
                <c:pt idx="0">
                  <c:v>3.240375881261136</c:v>
                </c:pt>
                <c:pt idx="1">
                  <c:v>2.376863896410343</c:v>
                </c:pt>
                <c:pt idx="2">
                  <c:v>3.845013005576624</c:v>
                </c:pt>
                <c:pt idx="3">
                  <c:v>3.826024294608993</c:v>
                </c:pt>
                <c:pt idx="4">
                  <c:v>3.908457176569365</c:v>
                </c:pt>
                <c:pt idx="5">
                  <c:v>3.558678696007136</c:v>
                </c:pt>
                <c:pt idx="6">
                  <c:v>3.276855283160742</c:v>
                </c:pt>
                <c:pt idx="7">
                  <c:v>3.524046855067798</c:v>
                </c:pt>
                <c:pt idx="8">
                  <c:v>3.844965213675674</c:v>
                </c:pt>
                <c:pt idx="9">
                  <c:v>3.53778027639719</c:v>
                </c:pt>
                <c:pt idx="10">
                  <c:v>3.871281490427006</c:v>
                </c:pt>
                <c:pt idx="11">
                  <c:v>1.960639315602421</c:v>
                </c:pt>
                <c:pt idx="12">
                  <c:v>3.777748911705109</c:v>
                </c:pt>
                <c:pt idx="13">
                  <c:v>2.084233889602516</c:v>
                </c:pt>
                <c:pt idx="14">
                  <c:v>1.832474370212709</c:v>
                </c:pt>
                <c:pt idx="15">
                  <c:v>3.542630235658449</c:v>
                </c:pt>
                <c:pt idx="16">
                  <c:v>3.320433748439702</c:v>
                </c:pt>
                <c:pt idx="17">
                  <c:v>3.877979161424467</c:v>
                </c:pt>
                <c:pt idx="18">
                  <c:v>3.378833388162718</c:v>
                </c:pt>
                <c:pt idx="19">
                  <c:v>2.228687482230452</c:v>
                </c:pt>
                <c:pt idx="20">
                  <c:v>2.517732399514756</c:v>
                </c:pt>
                <c:pt idx="21">
                  <c:v>3.421177477681775</c:v>
                </c:pt>
                <c:pt idx="22">
                  <c:v>2.480155654031829</c:v>
                </c:pt>
                <c:pt idx="23">
                  <c:v>2.971165266699641</c:v>
                </c:pt>
                <c:pt idx="24">
                  <c:v>3.645112973040102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744656"/>
        <c:axId val="1269746704"/>
      </c:scatterChart>
      <c:valAx>
        <c:axId val="1269744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746704"/>
        <c:crosses val="autoZero"/>
        <c:crossBetween val="midCat"/>
      </c:valAx>
      <c:valAx>
        <c:axId val="12697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744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Complaints  (X1)  Residual Plot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'Regression - DW'!$B$5:$B$30</c:f>
              <c:numCache>
                <c:formatCode>General</c:formatCode>
                <c:ptCount val="26"/>
                <c:pt idx="0">
                  <c:v>9.8</c:v>
                </c:pt>
                <c:pt idx="1">
                  <c:v>8.2</c:v>
                </c:pt>
                <c:pt idx="2">
                  <c:v>16.5</c:v>
                </c:pt>
                <c:pt idx="3">
                  <c:v>11.4</c:v>
                </c:pt>
                <c:pt idx="4">
                  <c:v>17.9</c:v>
                </c:pt>
                <c:pt idx="5">
                  <c:v>5.1</c:v>
                </c:pt>
                <c:pt idx="6">
                  <c:v>21.5</c:v>
                </c:pt>
                <c:pt idx="7">
                  <c:v>10.1</c:v>
                </c:pt>
                <c:pt idx="8">
                  <c:v>13.7</c:v>
                </c:pt>
                <c:pt idx="9">
                  <c:v>14.1</c:v>
                </c:pt>
                <c:pt idx="10">
                  <c:v>17.6</c:v>
                </c:pt>
                <c:pt idx="11">
                  <c:v>5.7</c:v>
                </c:pt>
                <c:pt idx="12">
                  <c:v>10.3</c:v>
                </c:pt>
                <c:pt idx="13">
                  <c:v>11.1</c:v>
                </c:pt>
                <c:pt idx="14">
                  <c:v>14.8</c:v>
                </c:pt>
                <c:pt idx="15">
                  <c:v>15.2</c:v>
                </c:pt>
                <c:pt idx="16">
                  <c:v>9.1</c:v>
                </c:pt>
                <c:pt idx="17">
                  <c:v>13.3</c:v>
                </c:pt>
                <c:pt idx="18">
                  <c:v>17.1</c:v>
                </c:pt>
                <c:pt idx="19">
                  <c:v>13.2</c:v>
                </c:pt>
                <c:pt idx="20">
                  <c:v>8.8</c:v>
                </c:pt>
                <c:pt idx="21">
                  <c:v>9.2</c:v>
                </c:pt>
                <c:pt idx="22">
                  <c:v>11.9</c:v>
                </c:pt>
                <c:pt idx="23">
                  <c:v>13.8</c:v>
                </c:pt>
                <c:pt idx="24">
                  <c:v>10.3</c:v>
                </c:pt>
                <c:pt idx="25">
                  <c:v>12.3</c:v>
                </c:pt>
              </c:numCache>
            </c:numRef>
          </c:xVal>
          <c:yVal>
            <c:numRef>
              <c:f>'Regression - DW'!$H$29:$H$54</c:f>
              <c:numCache>
                <c:formatCode>General</c:formatCode>
                <c:ptCount val="26"/>
                <c:pt idx="0">
                  <c:v>-1.421891317009514</c:v>
                </c:pt>
                <c:pt idx="1">
                  <c:v>-0.352685968845323</c:v>
                </c:pt>
                <c:pt idx="2">
                  <c:v>4.58195776432077</c:v>
                </c:pt>
                <c:pt idx="3">
                  <c:v>-0.0259527539415245</c:v>
                </c:pt>
                <c:pt idx="4">
                  <c:v>0.20020763398162</c:v>
                </c:pt>
                <c:pt idx="5">
                  <c:v>0.376899343385613</c:v>
                </c:pt>
                <c:pt idx="6">
                  <c:v>4.191714134770578</c:v>
                </c:pt>
                <c:pt idx="7">
                  <c:v>2.61035499001591</c:v>
                </c:pt>
                <c:pt idx="8">
                  <c:v>-1.97831747309744</c:v>
                </c:pt>
                <c:pt idx="9">
                  <c:v>-0.868211187526857</c:v>
                </c:pt>
                <c:pt idx="10">
                  <c:v>-3.00252244877564</c:v>
                </c:pt>
                <c:pt idx="11">
                  <c:v>1.974779672086814</c:v>
                </c:pt>
                <c:pt idx="12">
                  <c:v>1.734741260939373</c:v>
                </c:pt>
                <c:pt idx="13">
                  <c:v>-0.915552167962348</c:v>
                </c:pt>
                <c:pt idx="14">
                  <c:v>-2.586817651711943</c:v>
                </c:pt>
                <c:pt idx="15">
                  <c:v>0.0230042438014024</c:v>
                </c:pt>
                <c:pt idx="16">
                  <c:v>-1.499416737292561</c:v>
                </c:pt>
                <c:pt idx="17">
                  <c:v>3.065267425727527</c:v>
                </c:pt>
                <c:pt idx="18">
                  <c:v>-2.964815004993721</c:v>
                </c:pt>
                <c:pt idx="19">
                  <c:v>-0.661783543483985</c:v>
                </c:pt>
                <c:pt idx="20">
                  <c:v>-0.56494021298114</c:v>
                </c:pt>
                <c:pt idx="21">
                  <c:v>1.126000738641245</c:v>
                </c:pt>
                <c:pt idx="22">
                  <c:v>-0.222069292972268</c:v>
                </c:pt>
                <c:pt idx="23">
                  <c:v>-1.54916465193001</c:v>
                </c:pt>
                <c:pt idx="24">
                  <c:v>1.367379601704592</c:v>
                </c:pt>
                <c:pt idx="25">
                  <c:v>-2.638166396851213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9858784"/>
        <c:axId val="1271257232"/>
      </c:scatterChart>
      <c:valAx>
        <c:axId val="1239858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Complaints  (X1)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1257232"/>
        <c:crosses val="autoZero"/>
        <c:crossBetween val="midCat"/>
      </c:valAx>
      <c:valAx>
        <c:axId val="12712572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9858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(X2)  Residual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'Regression - DW'!$C$5:$C$30</c:f>
              <c:numCache>
                <c:formatCode>0.00</c:formatCode>
                <c:ptCount val="26"/>
                <c:pt idx="0">
                  <c:v>1157.2</c:v>
                </c:pt>
                <c:pt idx="1">
                  <c:v>1133.6</c:v>
                </c:pt>
                <c:pt idx="2">
                  <c:v>989.35</c:v>
                </c:pt>
                <c:pt idx="3">
                  <c:v>1163.92</c:v>
                </c:pt>
                <c:pt idx="4">
                  <c:v>1272.17</c:v>
                </c:pt>
                <c:pt idx="5">
                  <c:v>1123.91</c:v>
                </c:pt>
                <c:pt idx="6">
                  <c:v>1327.71</c:v>
                </c:pt>
                <c:pt idx="7">
                  <c:v>1193.05</c:v>
                </c:pt>
                <c:pt idx="8">
                  <c:v>1127.48</c:v>
                </c:pt>
                <c:pt idx="9">
                  <c:v>1159.85</c:v>
                </c:pt>
                <c:pt idx="10">
                  <c:v>1193.35</c:v>
                </c:pt>
                <c:pt idx="11">
                  <c:v>1069.25</c:v>
                </c:pt>
                <c:pt idx="12">
                  <c:v>1173.67</c:v>
                </c:pt>
                <c:pt idx="13">
                  <c:v>1112.23</c:v>
                </c:pt>
                <c:pt idx="14">
                  <c:v>1119.94</c:v>
                </c:pt>
                <c:pt idx="15">
                  <c:v>1212.42</c:v>
                </c:pt>
                <c:pt idx="16">
                  <c:v>1146.08</c:v>
                </c:pt>
                <c:pt idx="17">
                  <c:v>1259.05</c:v>
                </c:pt>
                <c:pt idx="18">
                  <c:v>1223.37</c:v>
                </c:pt>
                <c:pt idx="19">
                  <c:v>1209.33</c:v>
                </c:pt>
                <c:pt idx="20">
                  <c:v>1065.54</c:v>
                </c:pt>
                <c:pt idx="21">
                  <c:v>1154.27</c:v>
                </c:pt>
                <c:pt idx="22">
                  <c:v>1168.96</c:v>
                </c:pt>
                <c:pt idx="23">
                  <c:v>1172.48</c:v>
                </c:pt>
                <c:pt idx="24">
                  <c:v>1121.31</c:v>
                </c:pt>
                <c:pt idx="25">
                  <c:v>1184.05</c:v>
                </c:pt>
              </c:numCache>
            </c:numRef>
          </c:xVal>
          <c:yVal>
            <c:numRef>
              <c:f>'Regression - DW'!$H$29:$H$54</c:f>
              <c:numCache>
                <c:formatCode>General</c:formatCode>
                <c:ptCount val="26"/>
                <c:pt idx="0">
                  <c:v>-1.421891317009514</c:v>
                </c:pt>
                <c:pt idx="1">
                  <c:v>-0.352685968845323</c:v>
                </c:pt>
                <c:pt idx="2">
                  <c:v>4.58195776432077</c:v>
                </c:pt>
                <c:pt idx="3">
                  <c:v>-0.0259527539415245</c:v>
                </c:pt>
                <c:pt idx="4">
                  <c:v>0.20020763398162</c:v>
                </c:pt>
                <c:pt idx="5">
                  <c:v>0.376899343385613</c:v>
                </c:pt>
                <c:pt idx="6">
                  <c:v>4.191714134770578</c:v>
                </c:pt>
                <c:pt idx="7">
                  <c:v>2.61035499001591</c:v>
                </c:pt>
                <c:pt idx="8">
                  <c:v>-1.97831747309744</c:v>
                </c:pt>
                <c:pt idx="9">
                  <c:v>-0.868211187526857</c:v>
                </c:pt>
                <c:pt idx="10">
                  <c:v>-3.00252244877564</c:v>
                </c:pt>
                <c:pt idx="11">
                  <c:v>1.974779672086814</c:v>
                </c:pt>
                <c:pt idx="12">
                  <c:v>1.734741260939373</c:v>
                </c:pt>
                <c:pt idx="13">
                  <c:v>-0.915552167962348</c:v>
                </c:pt>
                <c:pt idx="14">
                  <c:v>-2.586817651711943</c:v>
                </c:pt>
                <c:pt idx="15">
                  <c:v>0.0230042438014024</c:v>
                </c:pt>
                <c:pt idx="16">
                  <c:v>-1.499416737292561</c:v>
                </c:pt>
                <c:pt idx="17">
                  <c:v>3.065267425727527</c:v>
                </c:pt>
                <c:pt idx="18">
                  <c:v>-2.964815004993721</c:v>
                </c:pt>
                <c:pt idx="19">
                  <c:v>-0.661783543483985</c:v>
                </c:pt>
                <c:pt idx="20">
                  <c:v>-0.56494021298114</c:v>
                </c:pt>
                <c:pt idx="21">
                  <c:v>1.126000738641245</c:v>
                </c:pt>
                <c:pt idx="22">
                  <c:v>-0.222069292972268</c:v>
                </c:pt>
                <c:pt idx="23">
                  <c:v>-1.54916465193001</c:v>
                </c:pt>
                <c:pt idx="24">
                  <c:v>1.367379601704592</c:v>
                </c:pt>
                <c:pt idx="25">
                  <c:v>-2.638166396851213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126816"/>
        <c:axId val="1271621760"/>
      </c:scatterChart>
      <c:valAx>
        <c:axId val="1271126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 (X2)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1621760"/>
        <c:crosses val="autoZero"/>
        <c:crossBetween val="midCat"/>
      </c:valAx>
      <c:valAx>
        <c:axId val="12716217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Residuals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1126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Complaints  (X1) Line Fit 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Refund Requests (Y)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'Regression - DW'!$B$5:$B$30</c:f>
              <c:numCache>
                <c:formatCode>General</c:formatCode>
                <c:ptCount val="26"/>
                <c:pt idx="0">
                  <c:v>9.8</c:v>
                </c:pt>
                <c:pt idx="1">
                  <c:v>8.2</c:v>
                </c:pt>
                <c:pt idx="2">
                  <c:v>16.5</c:v>
                </c:pt>
                <c:pt idx="3">
                  <c:v>11.4</c:v>
                </c:pt>
                <c:pt idx="4">
                  <c:v>17.9</c:v>
                </c:pt>
                <c:pt idx="5">
                  <c:v>5.1</c:v>
                </c:pt>
                <c:pt idx="6">
                  <c:v>21.5</c:v>
                </c:pt>
                <c:pt idx="7">
                  <c:v>10.1</c:v>
                </c:pt>
                <c:pt idx="8">
                  <c:v>13.7</c:v>
                </c:pt>
                <c:pt idx="9">
                  <c:v>14.1</c:v>
                </c:pt>
                <c:pt idx="10">
                  <c:v>17.6</c:v>
                </c:pt>
                <c:pt idx="11">
                  <c:v>5.7</c:v>
                </c:pt>
                <c:pt idx="12">
                  <c:v>10.3</c:v>
                </c:pt>
                <c:pt idx="13">
                  <c:v>11.1</c:v>
                </c:pt>
                <c:pt idx="14">
                  <c:v>14.8</c:v>
                </c:pt>
                <c:pt idx="15">
                  <c:v>15.2</c:v>
                </c:pt>
                <c:pt idx="16">
                  <c:v>9.1</c:v>
                </c:pt>
                <c:pt idx="17">
                  <c:v>13.3</c:v>
                </c:pt>
                <c:pt idx="18">
                  <c:v>17.1</c:v>
                </c:pt>
                <c:pt idx="19">
                  <c:v>13.2</c:v>
                </c:pt>
                <c:pt idx="20">
                  <c:v>8.8</c:v>
                </c:pt>
                <c:pt idx="21">
                  <c:v>9.2</c:v>
                </c:pt>
                <c:pt idx="22">
                  <c:v>11.9</c:v>
                </c:pt>
                <c:pt idx="23">
                  <c:v>13.8</c:v>
                </c:pt>
                <c:pt idx="24">
                  <c:v>10.3</c:v>
                </c:pt>
                <c:pt idx="25">
                  <c:v>12.3</c:v>
                </c:pt>
              </c:numCache>
            </c:numRef>
          </c:xVal>
          <c:yVal>
            <c:numRef>
              <c:f>'Regression - DW'!$A$5:$A$30</c:f>
              <c:numCache>
                <c:formatCode>General</c:formatCode>
                <c:ptCount val="26"/>
                <c:pt idx="0">
                  <c:v>12.3</c:v>
                </c:pt>
                <c:pt idx="1">
                  <c:v>11.3</c:v>
                </c:pt>
                <c:pt idx="2">
                  <c:v>21.2</c:v>
                </c:pt>
                <c:pt idx="3">
                  <c:v>15.4</c:v>
                </c:pt>
                <c:pt idx="4">
                  <c:v>24.3</c:v>
                </c:pt>
                <c:pt idx="5">
                  <c:v>8.8</c:v>
                </c:pt>
                <c:pt idx="6">
                  <c:v>33.0</c:v>
                </c:pt>
                <c:pt idx="7">
                  <c:v>17.4</c:v>
                </c:pt>
                <c:pt idx="8">
                  <c:v>14.9</c:v>
                </c:pt>
                <c:pt idx="9">
                  <c:v>17.1</c:v>
                </c:pt>
                <c:pt idx="10">
                  <c:v>19.1</c:v>
                </c:pt>
                <c:pt idx="11">
                  <c:v>9.8</c:v>
                </c:pt>
                <c:pt idx="12">
                  <c:v>16.3</c:v>
                </c:pt>
                <c:pt idx="13">
                  <c:v>13.1</c:v>
                </c:pt>
                <c:pt idx="14">
                  <c:v>15.2</c:v>
                </c:pt>
                <c:pt idx="15">
                  <c:v>20.2</c:v>
                </c:pt>
                <c:pt idx="16">
                  <c:v>11.3</c:v>
                </c:pt>
                <c:pt idx="17">
                  <c:v>22.4</c:v>
                </c:pt>
                <c:pt idx="18">
                  <c:v>19.3</c:v>
                </c:pt>
                <c:pt idx="19">
                  <c:v>17.5</c:v>
                </c:pt>
                <c:pt idx="20">
                  <c:v>10.2</c:v>
                </c:pt>
                <c:pt idx="21">
                  <c:v>14.2</c:v>
                </c:pt>
                <c:pt idx="22">
                  <c:v>15.8</c:v>
                </c:pt>
                <c:pt idx="23">
                  <c:v>16.4</c:v>
                </c:pt>
                <c:pt idx="24">
                  <c:v>14.8</c:v>
                </c:pt>
                <c:pt idx="25">
                  <c:v>14.1</c:v>
                </c:pt>
              </c:numCache>
            </c:numRef>
          </c:yVal>
          <c:smooth val="0"/>
        </c:ser>
        <c:ser>
          <c:idx val="1"/>
          <c:order val="1"/>
          <c:tx>
            <c:v>Predicted Refund Requests (Y)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'Regression - DW'!$B$5:$B$30</c:f>
              <c:numCache>
                <c:formatCode>General</c:formatCode>
                <c:ptCount val="26"/>
                <c:pt idx="0">
                  <c:v>9.8</c:v>
                </c:pt>
                <c:pt idx="1">
                  <c:v>8.2</c:v>
                </c:pt>
                <c:pt idx="2">
                  <c:v>16.5</c:v>
                </c:pt>
                <c:pt idx="3">
                  <c:v>11.4</c:v>
                </c:pt>
                <c:pt idx="4">
                  <c:v>17.9</c:v>
                </c:pt>
                <c:pt idx="5">
                  <c:v>5.1</c:v>
                </c:pt>
                <c:pt idx="6">
                  <c:v>21.5</c:v>
                </c:pt>
                <c:pt idx="7">
                  <c:v>10.1</c:v>
                </c:pt>
                <c:pt idx="8">
                  <c:v>13.7</c:v>
                </c:pt>
                <c:pt idx="9">
                  <c:v>14.1</c:v>
                </c:pt>
                <c:pt idx="10">
                  <c:v>17.6</c:v>
                </c:pt>
                <c:pt idx="11">
                  <c:v>5.7</c:v>
                </c:pt>
                <c:pt idx="12">
                  <c:v>10.3</c:v>
                </c:pt>
                <c:pt idx="13">
                  <c:v>11.1</c:v>
                </c:pt>
                <c:pt idx="14">
                  <c:v>14.8</c:v>
                </c:pt>
                <c:pt idx="15">
                  <c:v>15.2</c:v>
                </c:pt>
                <c:pt idx="16">
                  <c:v>9.1</c:v>
                </c:pt>
                <c:pt idx="17">
                  <c:v>13.3</c:v>
                </c:pt>
                <c:pt idx="18">
                  <c:v>17.1</c:v>
                </c:pt>
                <c:pt idx="19">
                  <c:v>13.2</c:v>
                </c:pt>
                <c:pt idx="20">
                  <c:v>8.8</c:v>
                </c:pt>
                <c:pt idx="21">
                  <c:v>9.2</c:v>
                </c:pt>
                <c:pt idx="22">
                  <c:v>11.9</c:v>
                </c:pt>
                <c:pt idx="23">
                  <c:v>13.8</c:v>
                </c:pt>
                <c:pt idx="24">
                  <c:v>10.3</c:v>
                </c:pt>
                <c:pt idx="25">
                  <c:v>12.3</c:v>
                </c:pt>
              </c:numCache>
            </c:numRef>
          </c:xVal>
          <c:yVal>
            <c:numRef>
              <c:f>'Regression - DW'!$G$29:$G$54</c:f>
              <c:numCache>
                <c:formatCode>General</c:formatCode>
                <c:ptCount val="26"/>
                <c:pt idx="0">
                  <c:v>13.72189131700951</c:v>
                </c:pt>
                <c:pt idx="1">
                  <c:v>11.65268596884532</c:v>
                </c:pt>
                <c:pt idx="2">
                  <c:v>16.61804223567923</c:v>
                </c:pt>
                <c:pt idx="3">
                  <c:v>15.42595275394152</c:v>
                </c:pt>
                <c:pt idx="4">
                  <c:v>24.09979236601838</c:v>
                </c:pt>
                <c:pt idx="5">
                  <c:v>8.423100656614387</c:v>
                </c:pt>
                <c:pt idx="6">
                  <c:v>28.80828586522942</c:v>
                </c:pt>
                <c:pt idx="7">
                  <c:v>14.78964500998409</c:v>
                </c:pt>
                <c:pt idx="8">
                  <c:v>16.87831747309744</c:v>
                </c:pt>
                <c:pt idx="9">
                  <c:v>17.96821118752686</c:v>
                </c:pt>
                <c:pt idx="10">
                  <c:v>22.10252244877564</c:v>
                </c:pt>
                <c:pt idx="11">
                  <c:v>7.825220327913186</c:v>
                </c:pt>
                <c:pt idx="12">
                  <c:v>14.56525873906063</c:v>
                </c:pt>
                <c:pt idx="13">
                  <c:v>14.01555216796235</c:v>
                </c:pt>
                <c:pt idx="14">
                  <c:v>17.78681765171194</c:v>
                </c:pt>
                <c:pt idx="15">
                  <c:v>20.1769957561986</c:v>
                </c:pt>
                <c:pt idx="16">
                  <c:v>12.79941673729256</c:v>
                </c:pt>
                <c:pt idx="17">
                  <c:v>19.33473257427247</c:v>
                </c:pt>
                <c:pt idx="18">
                  <c:v>22.26481500499372</c:v>
                </c:pt>
                <c:pt idx="19">
                  <c:v>18.16178354348398</c:v>
                </c:pt>
                <c:pt idx="20">
                  <c:v>10.76494021298114</c:v>
                </c:pt>
                <c:pt idx="21">
                  <c:v>13.07399926135875</c:v>
                </c:pt>
                <c:pt idx="22">
                  <c:v>16.02206929297227</c:v>
                </c:pt>
                <c:pt idx="23">
                  <c:v>17.94916465193001</c:v>
                </c:pt>
                <c:pt idx="24">
                  <c:v>13.43262039829541</c:v>
                </c:pt>
                <c:pt idx="25">
                  <c:v>16.73816639685121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168128"/>
        <c:axId val="1271242752"/>
      </c:scatterChart>
      <c:valAx>
        <c:axId val="1271168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Complaints  (X1)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1242752"/>
        <c:crosses val="autoZero"/>
        <c:crossBetween val="midCat"/>
      </c:valAx>
      <c:valAx>
        <c:axId val="1271242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Refund Requests (Y)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1168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(X2) Line Fit 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Refund Requests (Y)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'Regression - DW'!$C$5:$C$30</c:f>
              <c:numCache>
                <c:formatCode>0.00</c:formatCode>
                <c:ptCount val="26"/>
                <c:pt idx="0">
                  <c:v>1157.2</c:v>
                </c:pt>
                <c:pt idx="1">
                  <c:v>1133.6</c:v>
                </c:pt>
                <c:pt idx="2">
                  <c:v>989.35</c:v>
                </c:pt>
                <c:pt idx="3">
                  <c:v>1163.92</c:v>
                </c:pt>
                <c:pt idx="4">
                  <c:v>1272.17</c:v>
                </c:pt>
                <c:pt idx="5">
                  <c:v>1123.91</c:v>
                </c:pt>
                <c:pt idx="6">
                  <c:v>1327.71</c:v>
                </c:pt>
                <c:pt idx="7">
                  <c:v>1193.05</c:v>
                </c:pt>
                <c:pt idx="8">
                  <c:v>1127.48</c:v>
                </c:pt>
                <c:pt idx="9">
                  <c:v>1159.85</c:v>
                </c:pt>
                <c:pt idx="10">
                  <c:v>1193.35</c:v>
                </c:pt>
                <c:pt idx="11">
                  <c:v>1069.25</c:v>
                </c:pt>
                <c:pt idx="12">
                  <c:v>1173.67</c:v>
                </c:pt>
                <c:pt idx="13">
                  <c:v>1112.23</c:v>
                </c:pt>
                <c:pt idx="14">
                  <c:v>1119.94</c:v>
                </c:pt>
                <c:pt idx="15">
                  <c:v>1212.42</c:v>
                </c:pt>
                <c:pt idx="16">
                  <c:v>1146.08</c:v>
                </c:pt>
                <c:pt idx="17">
                  <c:v>1259.05</c:v>
                </c:pt>
                <c:pt idx="18">
                  <c:v>1223.37</c:v>
                </c:pt>
                <c:pt idx="19">
                  <c:v>1209.33</c:v>
                </c:pt>
                <c:pt idx="20">
                  <c:v>1065.54</c:v>
                </c:pt>
                <c:pt idx="21">
                  <c:v>1154.27</c:v>
                </c:pt>
                <c:pt idx="22">
                  <c:v>1168.96</c:v>
                </c:pt>
                <c:pt idx="23">
                  <c:v>1172.48</c:v>
                </c:pt>
                <c:pt idx="24">
                  <c:v>1121.31</c:v>
                </c:pt>
                <c:pt idx="25">
                  <c:v>1184.05</c:v>
                </c:pt>
              </c:numCache>
            </c:numRef>
          </c:xVal>
          <c:yVal>
            <c:numRef>
              <c:f>'Regression - DW'!$A$5:$A$30</c:f>
              <c:numCache>
                <c:formatCode>General</c:formatCode>
                <c:ptCount val="26"/>
                <c:pt idx="0">
                  <c:v>12.3</c:v>
                </c:pt>
                <c:pt idx="1">
                  <c:v>11.3</c:v>
                </c:pt>
                <c:pt idx="2">
                  <c:v>21.2</c:v>
                </c:pt>
                <c:pt idx="3">
                  <c:v>15.4</c:v>
                </c:pt>
                <c:pt idx="4">
                  <c:v>24.3</c:v>
                </c:pt>
                <c:pt idx="5">
                  <c:v>8.8</c:v>
                </c:pt>
                <c:pt idx="6">
                  <c:v>33.0</c:v>
                </c:pt>
                <c:pt idx="7">
                  <c:v>17.4</c:v>
                </c:pt>
                <c:pt idx="8">
                  <c:v>14.9</c:v>
                </c:pt>
                <c:pt idx="9">
                  <c:v>17.1</c:v>
                </c:pt>
                <c:pt idx="10">
                  <c:v>19.1</c:v>
                </c:pt>
                <c:pt idx="11">
                  <c:v>9.8</c:v>
                </c:pt>
                <c:pt idx="12">
                  <c:v>16.3</c:v>
                </c:pt>
                <c:pt idx="13">
                  <c:v>13.1</c:v>
                </c:pt>
                <c:pt idx="14">
                  <c:v>15.2</c:v>
                </c:pt>
                <c:pt idx="15">
                  <c:v>20.2</c:v>
                </c:pt>
                <c:pt idx="16">
                  <c:v>11.3</c:v>
                </c:pt>
                <c:pt idx="17">
                  <c:v>22.4</c:v>
                </c:pt>
                <c:pt idx="18">
                  <c:v>19.3</c:v>
                </c:pt>
                <c:pt idx="19">
                  <c:v>17.5</c:v>
                </c:pt>
                <c:pt idx="20">
                  <c:v>10.2</c:v>
                </c:pt>
                <c:pt idx="21">
                  <c:v>14.2</c:v>
                </c:pt>
                <c:pt idx="22">
                  <c:v>15.8</c:v>
                </c:pt>
                <c:pt idx="23">
                  <c:v>16.4</c:v>
                </c:pt>
                <c:pt idx="24">
                  <c:v>14.8</c:v>
                </c:pt>
                <c:pt idx="25">
                  <c:v>14.1</c:v>
                </c:pt>
              </c:numCache>
            </c:numRef>
          </c:yVal>
          <c:smooth val="0"/>
        </c:ser>
        <c:ser>
          <c:idx val="1"/>
          <c:order val="1"/>
          <c:tx>
            <c:v>Predicted Refund Requests (Y)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'Regression - DW'!$C$5:$C$30</c:f>
              <c:numCache>
                <c:formatCode>0.00</c:formatCode>
                <c:ptCount val="26"/>
                <c:pt idx="0">
                  <c:v>1157.2</c:v>
                </c:pt>
                <c:pt idx="1">
                  <c:v>1133.6</c:v>
                </c:pt>
                <c:pt idx="2">
                  <c:v>989.35</c:v>
                </c:pt>
                <c:pt idx="3">
                  <c:v>1163.92</c:v>
                </c:pt>
                <c:pt idx="4">
                  <c:v>1272.17</c:v>
                </c:pt>
                <c:pt idx="5">
                  <c:v>1123.91</c:v>
                </c:pt>
                <c:pt idx="6">
                  <c:v>1327.71</c:v>
                </c:pt>
                <c:pt idx="7">
                  <c:v>1193.05</c:v>
                </c:pt>
                <c:pt idx="8">
                  <c:v>1127.48</c:v>
                </c:pt>
                <c:pt idx="9">
                  <c:v>1159.85</c:v>
                </c:pt>
                <c:pt idx="10">
                  <c:v>1193.35</c:v>
                </c:pt>
                <c:pt idx="11">
                  <c:v>1069.25</c:v>
                </c:pt>
                <c:pt idx="12">
                  <c:v>1173.67</c:v>
                </c:pt>
                <c:pt idx="13">
                  <c:v>1112.23</c:v>
                </c:pt>
                <c:pt idx="14">
                  <c:v>1119.94</c:v>
                </c:pt>
                <c:pt idx="15">
                  <c:v>1212.42</c:v>
                </c:pt>
                <c:pt idx="16">
                  <c:v>1146.08</c:v>
                </c:pt>
                <c:pt idx="17">
                  <c:v>1259.05</c:v>
                </c:pt>
                <c:pt idx="18">
                  <c:v>1223.37</c:v>
                </c:pt>
                <c:pt idx="19">
                  <c:v>1209.33</c:v>
                </c:pt>
                <c:pt idx="20">
                  <c:v>1065.54</c:v>
                </c:pt>
                <c:pt idx="21">
                  <c:v>1154.27</c:v>
                </c:pt>
                <c:pt idx="22">
                  <c:v>1168.96</c:v>
                </c:pt>
                <c:pt idx="23">
                  <c:v>1172.48</c:v>
                </c:pt>
                <c:pt idx="24">
                  <c:v>1121.31</c:v>
                </c:pt>
                <c:pt idx="25">
                  <c:v>1184.05</c:v>
                </c:pt>
              </c:numCache>
            </c:numRef>
          </c:xVal>
          <c:yVal>
            <c:numRef>
              <c:f>'Regression - DW'!$G$29:$G$54</c:f>
              <c:numCache>
                <c:formatCode>General</c:formatCode>
                <c:ptCount val="26"/>
                <c:pt idx="0">
                  <c:v>13.72189131700951</c:v>
                </c:pt>
                <c:pt idx="1">
                  <c:v>11.65268596884532</c:v>
                </c:pt>
                <c:pt idx="2">
                  <c:v>16.61804223567923</c:v>
                </c:pt>
                <c:pt idx="3">
                  <c:v>15.42595275394152</c:v>
                </c:pt>
                <c:pt idx="4">
                  <c:v>24.09979236601838</c:v>
                </c:pt>
                <c:pt idx="5">
                  <c:v>8.423100656614387</c:v>
                </c:pt>
                <c:pt idx="6">
                  <c:v>28.80828586522942</c:v>
                </c:pt>
                <c:pt idx="7">
                  <c:v>14.78964500998409</c:v>
                </c:pt>
                <c:pt idx="8">
                  <c:v>16.87831747309744</c:v>
                </c:pt>
                <c:pt idx="9">
                  <c:v>17.96821118752686</c:v>
                </c:pt>
                <c:pt idx="10">
                  <c:v>22.10252244877564</c:v>
                </c:pt>
                <c:pt idx="11">
                  <c:v>7.825220327913186</c:v>
                </c:pt>
                <c:pt idx="12">
                  <c:v>14.56525873906063</c:v>
                </c:pt>
                <c:pt idx="13">
                  <c:v>14.01555216796235</c:v>
                </c:pt>
                <c:pt idx="14">
                  <c:v>17.78681765171194</c:v>
                </c:pt>
                <c:pt idx="15">
                  <c:v>20.1769957561986</c:v>
                </c:pt>
                <c:pt idx="16">
                  <c:v>12.79941673729256</c:v>
                </c:pt>
                <c:pt idx="17">
                  <c:v>19.33473257427247</c:v>
                </c:pt>
                <c:pt idx="18">
                  <c:v>22.26481500499372</c:v>
                </c:pt>
                <c:pt idx="19">
                  <c:v>18.16178354348398</c:v>
                </c:pt>
                <c:pt idx="20">
                  <c:v>10.76494021298114</c:v>
                </c:pt>
                <c:pt idx="21">
                  <c:v>13.07399926135875</c:v>
                </c:pt>
                <c:pt idx="22">
                  <c:v>16.02206929297227</c:v>
                </c:pt>
                <c:pt idx="23">
                  <c:v>17.94916465193001</c:v>
                </c:pt>
                <c:pt idx="24">
                  <c:v>13.43262039829541</c:v>
                </c:pt>
                <c:pt idx="25">
                  <c:v>16.73816639685121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061824"/>
        <c:axId val="1271852336"/>
      </c:scatterChart>
      <c:valAx>
        <c:axId val="1271061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 (X2)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1852336"/>
        <c:crosses val="autoZero"/>
        <c:crossBetween val="midCat"/>
      </c:valAx>
      <c:valAx>
        <c:axId val="12718523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Refund Requests (Y)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1061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4" Type="http://schemas.openxmlformats.org/officeDocument/2006/relationships/chart" Target="../charts/chart9.xml"/><Relationship Id="rId5" Type="http://schemas.openxmlformats.org/officeDocument/2006/relationships/chart" Target="../charts/chart10.xml"/><Relationship Id="rId6" Type="http://schemas.openxmlformats.org/officeDocument/2006/relationships/chart" Target="../charts/chart11.xml"/><Relationship Id="rId7" Type="http://schemas.openxmlformats.org/officeDocument/2006/relationships/chart" Target="../charts/chart12.xml"/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393700</xdr:colOff>
      <xdr:row>3</xdr:row>
      <xdr:rowOff>6350</xdr:rowOff>
    </xdr:from>
    <xdr:to>
      <xdr:col>9</xdr:col>
      <xdr:colOff>609600</xdr:colOff>
      <xdr:row>18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393700</xdr:colOff>
      <xdr:row>3</xdr:row>
      <xdr:rowOff>6350</xdr:rowOff>
    </xdr:from>
    <xdr:to>
      <xdr:col>9</xdr:col>
      <xdr:colOff>609600</xdr:colOff>
      <xdr:row>18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393700</xdr:colOff>
      <xdr:row>3</xdr:row>
      <xdr:rowOff>6350</xdr:rowOff>
    </xdr:from>
    <xdr:to>
      <xdr:col>9</xdr:col>
      <xdr:colOff>609600</xdr:colOff>
      <xdr:row>18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40</xdr:row>
      <xdr:rowOff>44450</xdr:rowOff>
    </xdr:from>
    <xdr:to>
      <xdr:col>8</xdr:col>
      <xdr:colOff>495300</xdr:colOff>
      <xdr:row>53</xdr:row>
      <xdr:rowOff>146050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63500</xdr:colOff>
      <xdr:row>3</xdr:row>
      <xdr:rowOff>107950</xdr:rowOff>
    </xdr:from>
    <xdr:to>
      <xdr:col>19</xdr:col>
      <xdr:colOff>508000</xdr:colOff>
      <xdr:row>17</xdr:row>
      <xdr:rowOff>6350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292100</xdr:colOff>
      <xdr:row>3</xdr:row>
      <xdr:rowOff>63500</xdr:rowOff>
    </xdr:from>
    <xdr:to>
      <xdr:col>20</xdr:col>
      <xdr:colOff>292100</xdr:colOff>
      <xdr:row>13</xdr:row>
      <xdr:rowOff>63500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292100</xdr:colOff>
      <xdr:row>5</xdr:row>
      <xdr:rowOff>63500</xdr:rowOff>
    </xdr:from>
    <xdr:to>
      <xdr:col>21</xdr:col>
      <xdr:colOff>292100</xdr:colOff>
      <xdr:row>15</xdr:row>
      <xdr:rowOff>63500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292100</xdr:colOff>
      <xdr:row>7</xdr:row>
      <xdr:rowOff>63500</xdr:rowOff>
    </xdr:from>
    <xdr:to>
      <xdr:col>22</xdr:col>
      <xdr:colOff>292100</xdr:colOff>
      <xdr:row>17</xdr:row>
      <xdr:rowOff>63500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292100</xdr:colOff>
      <xdr:row>9</xdr:row>
      <xdr:rowOff>63500</xdr:rowOff>
    </xdr:from>
    <xdr:to>
      <xdr:col>23</xdr:col>
      <xdr:colOff>292100</xdr:colOff>
      <xdr:row>19</xdr:row>
      <xdr:rowOff>63500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292100</xdr:colOff>
      <xdr:row>11</xdr:row>
      <xdr:rowOff>63500</xdr:rowOff>
    </xdr:from>
    <xdr:to>
      <xdr:col>22</xdr:col>
      <xdr:colOff>1016000</xdr:colOff>
      <xdr:row>42</xdr:row>
      <xdr:rowOff>88900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774700</xdr:colOff>
      <xdr:row>24</xdr:row>
      <xdr:rowOff>31750</xdr:rowOff>
    </xdr:from>
    <xdr:to>
      <xdr:col>17</xdr:col>
      <xdr:colOff>114300</xdr:colOff>
      <xdr:row>37</xdr:row>
      <xdr:rowOff>120650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177800</xdr:colOff>
      <xdr:row>5</xdr:row>
      <xdr:rowOff>146050</xdr:rowOff>
    </xdr:from>
    <xdr:to>
      <xdr:col>30</xdr:col>
      <xdr:colOff>825500</xdr:colOff>
      <xdr:row>18</xdr:row>
      <xdr:rowOff>196850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E28" sqref="E28"/>
    </sheetView>
  </sheetViews>
  <sheetFormatPr baseColWidth="10" defaultColWidth="17.1640625" defaultRowHeight="16" x14ac:dyDescent="0.2"/>
  <cols>
    <col min="1" max="16384" width="17.1640625" style="4"/>
  </cols>
  <sheetData>
    <row r="1" spans="1:2" x14ac:dyDescent="0.2">
      <c r="A1" s="4" t="s">
        <v>0</v>
      </c>
    </row>
    <row r="2" spans="1:2" x14ac:dyDescent="0.2">
      <c r="A2" s="2"/>
    </row>
    <row r="3" spans="1:2" x14ac:dyDescent="0.2">
      <c r="A3" s="2"/>
    </row>
    <row r="4" spans="1:2" x14ac:dyDescent="0.2">
      <c r="A4" s="3" t="s">
        <v>1</v>
      </c>
      <c r="B4" s="5" t="s">
        <v>2</v>
      </c>
    </row>
    <row r="5" spans="1:2" x14ac:dyDescent="0.2">
      <c r="A5" s="1">
        <v>9.8000000000000007</v>
      </c>
      <c r="B5" s="1">
        <v>12.3</v>
      </c>
    </row>
    <row r="6" spans="1:2" x14ac:dyDescent="0.2">
      <c r="A6" s="1">
        <v>8.1999999999999993</v>
      </c>
      <c r="B6" s="1">
        <v>11.3</v>
      </c>
    </row>
    <row r="7" spans="1:2" x14ac:dyDescent="0.2">
      <c r="A7" s="1">
        <v>16.5</v>
      </c>
      <c r="B7" s="1">
        <v>21.2</v>
      </c>
    </row>
    <row r="8" spans="1:2" x14ac:dyDescent="0.2">
      <c r="A8" s="1">
        <v>11.4</v>
      </c>
      <c r="B8" s="1">
        <v>15.4</v>
      </c>
    </row>
    <row r="9" spans="1:2" x14ac:dyDescent="0.2">
      <c r="A9" s="1">
        <v>17.899999999999999</v>
      </c>
      <c r="B9" s="1">
        <v>24.3</v>
      </c>
    </row>
    <row r="10" spans="1:2" x14ac:dyDescent="0.2">
      <c r="A10" s="1">
        <v>5.0999999999999996</v>
      </c>
      <c r="B10" s="1">
        <v>8.8000000000000007</v>
      </c>
    </row>
    <row r="11" spans="1:2" x14ac:dyDescent="0.2">
      <c r="A11" s="1">
        <v>21.5</v>
      </c>
      <c r="B11" s="1">
        <v>33</v>
      </c>
    </row>
    <row r="12" spans="1:2" x14ac:dyDescent="0.2">
      <c r="A12" s="1">
        <v>10.1</v>
      </c>
      <c r="B12" s="1">
        <v>17.399999999999999</v>
      </c>
    </row>
    <row r="13" spans="1:2" x14ac:dyDescent="0.2">
      <c r="A13" s="1">
        <v>13.7</v>
      </c>
      <c r="B13" s="1">
        <v>14.9</v>
      </c>
    </row>
    <row r="14" spans="1:2" x14ac:dyDescent="0.2">
      <c r="A14" s="1">
        <v>14.1</v>
      </c>
      <c r="B14" s="1">
        <v>17.100000000000001</v>
      </c>
    </row>
    <row r="15" spans="1:2" x14ac:dyDescent="0.2">
      <c r="A15" s="1">
        <v>17.600000000000001</v>
      </c>
      <c r="B15" s="1">
        <v>19.100000000000001</v>
      </c>
    </row>
    <row r="16" spans="1:2" x14ac:dyDescent="0.2">
      <c r="A16" s="1">
        <v>5.7</v>
      </c>
      <c r="B16" s="1">
        <v>9.8000000000000007</v>
      </c>
    </row>
    <row r="17" spans="1:7" x14ac:dyDescent="0.2">
      <c r="A17" s="1">
        <v>10.3</v>
      </c>
      <c r="B17" s="1">
        <v>16.3</v>
      </c>
    </row>
    <row r="18" spans="1:7" x14ac:dyDescent="0.2">
      <c r="A18" s="1">
        <v>11.1</v>
      </c>
      <c r="B18" s="1">
        <v>13.1</v>
      </c>
    </row>
    <row r="19" spans="1:7" x14ac:dyDescent="0.2">
      <c r="A19" s="1">
        <v>14.8</v>
      </c>
      <c r="B19" s="1">
        <v>15.2</v>
      </c>
    </row>
    <row r="20" spans="1:7" x14ac:dyDescent="0.2">
      <c r="A20" s="1">
        <v>15.2</v>
      </c>
      <c r="B20" s="1">
        <v>20.2</v>
      </c>
    </row>
    <row r="21" spans="1:7" x14ac:dyDescent="0.2">
      <c r="A21" s="1">
        <v>9.1</v>
      </c>
      <c r="B21" s="1">
        <v>11.3</v>
      </c>
    </row>
    <row r="22" spans="1:7" x14ac:dyDescent="0.2">
      <c r="A22" s="1">
        <v>13.3</v>
      </c>
      <c r="B22" s="1">
        <v>22.4</v>
      </c>
    </row>
    <row r="23" spans="1:7" x14ac:dyDescent="0.2">
      <c r="A23" s="1">
        <v>17.100000000000001</v>
      </c>
      <c r="B23" s="1">
        <v>19.3</v>
      </c>
    </row>
    <row r="24" spans="1:7" x14ac:dyDescent="0.2">
      <c r="A24" s="1">
        <v>13.2</v>
      </c>
      <c r="B24" s="1">
        <v>17.5</v>
      </c>
    </row>
    <row r="25" spans="1:7" x14ac:dyDescent="0.2">
      <c r="A25" s="1">
        <v>8.8000000000000007</v>
      </c>
      <c r="B25" s="1">
        <v>10.199999999999999</v>
      </c>
      <c r="G25" s="6"/>
    </row>
    <row r="26" spans="1:7" x14ac:dyDescent="0.2">
      <c r="A26" s="1">
        <v>9.1999999999999993</v>
      </c>
      <c r="B26" s="1">
        <v>14.2</v>
      </c>
    </row>
    <row r="27" spans="1:7" x14ac:dyDescent="0.2">
      <c r="A27" s="1">
        <v>11.9</v>
      </c>
      <c r="B27" s="1">
        <v>15.8</v>
      </c>
    </row>
    <row r="28" spans="1:7" x14ac:dyDescent="0.2">
      <c r="A28" s="1">
        <v>13.8</v>
      </c>
      <c r="B28" s="1">
        <v>16.399999999999999</v>
      </c>
    </row>
    <row r="29" spans="1:7" x14ac:dyDescent="0.2">
      <c r="A29" s="1">
        <v>10.3</v>
      </c>
      <c r="B29" s="1">
        <v>14.8</v>
      </c>
    </row>
    <row r="30" spans="1:7" x14ac:dyDescent="0.2">
      <c r="A30" s="1">
        <v>12.3</v>
      </c>
      <c r="B30" s="1">
        <v>14.1</v>
      </c>
    </row>
    <row r="32" spans="1:7" x14ac:dyDescent="0.2">
      <c r="A32" s="4" t="s">
        <v>3</v>
      </c>
      <c r="B32" s="4">
        <f>CORREL(A5:A30, B5:B30)</f>
        <v>0.88092812120479214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opLeftCell="A9" workbookViewId="0">
      <selection activeCell="E35" sqref="E35"/>
    </sheetView>
  </sheetViews>
  <sheetFormatPr baseColWidth="10" defaultColWidth="17.1640625" defaultRowHeight="16" x14ac:dyDescent="0.2"/>
  <cols>
    <col min="1" max="1" width="10.1640625" style="4" customWidth="1"/>
    <col min="2" max="2" width="10.33203125" style="4" customWidth="1"/>
    <col min="3" max="3" width="12.6640625" style="4" customWidth="1"/>
    <col min="4" max="16384" width="17.1640625" style="4"/>
  </cols>
  <sheetData>
    <row r="1" spans="1:26" x14ac:dyDescent="0.2">
      <c r="A1" s="4" t="s">
        <v>0</v>
      </c>
    </row>
    <row r="2" spans="1:26" x14ac:dyDescent="0.2">
      <c r="B2" s="2"/>
      <c r="Z2" s="4">
        <v>-0.6</v>
      </c>
    </row>
    <row r="3" spans="1:26" x14ac:dyDescent="0.2">
      <c r="B3" s="2"/>
      <c r="Z3" s="4">
        <v>-0.5</v>
      </c>
    </row>
    <row r="4" spans="1:26" x14ac:dyDescent="0.2">
      <c r="A4" s="3" t="s">
        <v>32</v>
      </c>
      <c r="B4" s="3" t="s">
        <v>33</v>
      </c>
      <c r="C4" s="3" t="s">
        <v>34</v>
      </c>
      <c r="D4"/>
      <c r="F4" t="s">
        <v>6</v>
      </c>
      <c r="G4"/>
      <c r="H4"/>
      <c r="I4"/>
      <c r="J4"/>
      <c r="K4"/>
      <c r="L4"/>
      <c r="M4"/>
      <c r="N4"/>
      <c r="Z4" s="4">
        <v>-0.3</v>
      </c>
    </row>
    <row r="5" spans="1:26" ht="17" thickBot="1" x14ac:dyDescent="0.25">
      <c r="A5" s="1">
        <v>12.3</v>
      </c>
      <c r="B5" s="1">
        <v>9.8000000000000007</v>
      </c>
      <c r="C5" s="15">
        <v>1157.2</v>
      </c>
      <c r="D5"/>
      <c r="F5"/>
      <c r="G5"/>
      <c r="H5"/>
      <c r="I5"/>
      <c r="J5"/>
      <c r="K5"/>
      <c r="L5"/>
      <c r="M5"/>
      <c r="N5"/>
      <c r="Z5" s="4">
        <v>-0.1</v>
      </c>
    </row>
    <row r="6" spans="1:26" x14ac:dyDescent="0.2">
      <c r="A6" s="1">
        <v>11.3</v>
      </c>
      <c r="B6" s="1">
        <v>8.1999999999999993</v>
      </c>
      <c r="C6" s="15">
        <v>1133.5999999999999</v>
      </c>
      <c r="D6"/>
      <c r="F6" s="10" t="s">
        <v>7</v>
      </c>
      <c r="G6" s="10"/>
      <c r="H6"/>
      <c r="I6"/>
      <c r="J6"/>
      <c r="K6"/>
      <c r="L6"/>
      <c r="M6"/>
      <c r="N6"/>
      <c r="Z6" s="4">
        <v>0.1</v>
      </c>
    </row>
    <row r="7" spans="1:26" x14ac:dyDescent="0.2">
      <c r="A7" s="1">
        <v>21.2</v>
      </c>
      <c r="B7" s="1">
        <v>16.5</v>
      </c>
      <c r="C7" s="15">
        <v>989.35</v>
      </c>
      <c r="D7" t="s">
        <v>30</v>
      </c>
      <c r="F7" s="7" t="s">
        <v>8</v>
      </c>
      <c r="G7" s="7">
        <v>0.91418837674321274</v>
      </c>
      <c r="H7"/>
      <c r="I7"/>
      <c r="J7"/>
      <c r="K7"/>
      <c r="L7"/>
      <c r="M7"/>
      <c r="N7"/>
      <c r="Z7" s="4">
        <v>0.2</v>
      </c>
    </row>
    <row r="8" spans="1:26" x14ac:dyDescent="0.2">
      <c r="A8" s="1">
        <v>15.4</v>
      </c>
      <c r="B8" s="1">
        <v>11.4</v>
      </c>
      <c r="C8" s="15">
        <v>1163.92</v>
      </c>
      <c r="D8"/>
      <c r="F8" s="7" t="s">
        <v>9</v>
      </c>
      <c r="G8" s="7">
        <v>0.83574038817239027</v>
      </c>
      <c r="H8"/>
      <c r="I8"/>
      <c r="J8"/>
      <c r="K8"/>
      <c r="L8"/>
      <c r="M8"/>
      <c r="N8"/>
      <c r="Z8" s="4">
        <v>0.24</v>
      </c>
    </row>
    <row r="9" spans="1:26" x14ac:dyDescent="0.2">
      <c r="A9" s="1">
        <v>24.3</v>
      </c>
      <c r="B9" s="1">
        <v>17.899999999999999</v>
      </c>
      <c r="C9" s="15">
        <v>1272.17</v>
      </c>
      <c r="D9"/>
      <c r="F9" s="7" t="s">
        <v>10</v>
      </c>
      <c r="G9" s="7">
        <v>0.82145694366564159</v>
      </c>
      <c r="H9"/>
      <c r="I9"/>
      <c r="J9"/>
      <c r="K9"/>
      <c r="L9"/>
      <c r="M9"/>
      <c r="N9"/>
      <c r="Z9" s="4">
        <v>0.3</v>
      </c>
    </row>
    <row r="10" spans="1:26" x14ac:dyDescent="0.2">
      <c r="A10" s="1">
        <v>8.8000000000000007</v>
      </c>
      <c r="B10" s="1">
        <v>5.0999999999999996</v>
      </c>
      <c r="C10" s="15">
        <v>1123.9100000000001</v>
      </c>
      <c r="D10"/>
      <c r="F10" s="7" t="s">
        <v>11</v>
      </c>
      <c r="G10" s="7">
        <v>2.1826189312740372</v>
      </c>
      <c r="H10"/>
      <c r="I10"/>
      <c r="J10"/>
      <c r="K10"/>
      <c r="L10"/>
      <c r="M10"/>
      <c r="N10"/>
      <c r="Z10" s="4">
        <v>0.5</v>
      </c>
    </row>
    <row r="11" spans="1:26" ht="17" thickBot="1" x14ac:dyDescent="0.25">
      <c r="A11" s="1">
        <v>33</v>
      </c>
      <c r="B11" s="1">
        <v>21.5</v>
      </c>
      <c r="C11" s="15">
        <v>1327.71</v>
      </c>
      <c r="D11"/>
      <c r="F11" s="8" t="s">
        <v>12</v>
      </c>
      <c r="G11" s="8">
        <v>26</v>
      </c>
      <c r="H11"/>
      <c r="I11"/>
      <c r="J11"/>
      <c r="K11"/>
      <c r="L11"/>
      <c r="M11"/>
      <c r="N11"/>
      <c r="Z11" s="4">
        <v>0.6</v>
      </c>
    </row>
    <row r="12" spans="1:26" x14ac:dyDescent="0.2">
      <c r="A12" s="1">
        <v>17.399999999999999</v>
      </c>
      <c r="B12" s="1">
        <v>10.1</v>
      </c>
      <c r="C12" s="15">
        <v>1193.05</v>
      </c>
      <c r="D12"/>
      <c r="F12"/>
      <c r="G12"/>
      <c r="H12"/>
      <c r="I12"/>
      <c r="J12"/>
      <c r="K12"/>
      <c r="L12"/>
      <c r="M12"/>
      <c r="N12"/>
      <c r="Z12" s="4">
        <v>0.4</v>
      </c>
    </row>
    <row r="13" spans="1:26" ht="17" thickBot="1" x14ac:dyDescent="0.25">
      <c r="A13" s="1">
        <v>14.9</v>
      </c>
      <c r="B13" s="1">
        <v>13.7</v>
      </c>
      <c r="C13" s="15">
        <v>1127.48</v>
      </c>
      <c r="D13"/>
      <c r="F13" t="s">
        <v>13</v>
      </c>
      <c r="G13"/>
      <c r="H13"/>
      <c r="I13"/>
      <c r="J13"/>
      <c r="K13"/>
      <c r="L13"/>
      <c r="M13"/>
      <c r="N13"/>
      <c r="Z13" s="4">
        <v>0.3</v>
      </c>
    </row>
    <row r="14" spans="1:26" x14ac:dyDescent="0.2">
      <c r="A14" s="1">
        <v>17.100000000000001</v>
      </c>
      <c r="B14" s="1">
        <v>14.1</v>
      </c>
      <c r="C14" s="15">
        <v>1159.8499999999999</v>
      </c>
      <c r="D14"/>
      <c r="F14" s="9"/>
      <c r="G14" s="9" t="s">
        <v>18</v>
      </c>
      <c r="H14" s="9" t="s">
        <v>19</v>
      </c>
      <c r="I14" s="9" t="s">
        <v>20</v>
      </c>
      <c r="J14" s="9" t="s">
        <v>21</v>
      </c>
      <c r="K14" s="9" t="s">
        <v>22</v>
      </c>
      <c r="L14"/>
      <c r="M14"/>
      <c r="N14"/>
      <c r="Z14" s="4">
        <v>0.1</v>
      </c>
    </row>
    <row r="15" spans="1:26" x14ac:dyDescent="0.2">
      <c r="A15" s="1">
        <v>19.100000000000001</v>
      </c>
      <c r="B15" s="1">
        <v>17.600000000000001</v>
      </c>
      <c r="C15" s="15">
        <v>1193.3499999999999</v>
      </c>
      <c r="D15"/>
      <c r="F15" s="7" t="s">
        <v>14</v>
      </c>
      <c r="G15" s="7">
        <v>2</v>
      </c>
      <c r="H15" s="7">
        <v>557.47355428095432</v>
      </c>
      <c r="I15" s="7">
        <v>278.73677714047716</v>
      </c>
      <c r="J15" s="7">
        <v>58.511123684312835</v>
      </c>
      <c r="K15" s="7">
        <v>9.519280192196495E-10</v>
      </c>
      <c r="L15"/>
      <c r="M15"/>
      <c r="N15"/>
      <c r="Z15" s="4">
        <v>1E-3</v>
      </c>
    </row>
    <row r="16" spans="1:26" x14ac:dyDescent="0.2">
      <c r="A16" s="1">
        <v>9.8000000000000007</v>
      </c>
      <c r="B16" s="1">
        <v>5.7</v>
      </c>
      <c r="C16" s="15">
        <v>1069.25</v>
      </c>
      <c r="D16"/>
      <c r="F16" s="7" t="s">
        <v>15</v>
      </c>
      <c r="G16" s="7">
        <v>23</v>
      </c>
      <c r="H16" s="7">
        <v>109.56798418058386</v>
      </c>
      <c r="I16" s="7">
        <v>4.7638253991558202</v>
      </c>
      <c r="J16" s="7"/>
      <c r="K16" s="7"/>
      <c r="L16"/>
      <c r="M16"/>
      <c r="N16"/>
      <c r="Z16" s="4">
        <v>-0.05</v>
      </c>
    </row>
    <row r="17" spans="1:26" ht="17" thickBot="1" x14ac:dyDescent="0.25">
      <c r="A17" s="1">
        <v>16.3</v>
      </c>
      <c r="B17" s="1">
        <v>10.3</v>
      </c>
      <c r="C17" s="15">
        <v>1173.67</v>
      </c>
      <c r="D17"/>
      <c r="F17" s="8" t="s">
        <v>16</v>
      </c>
      <c r="G17" s="8">
        <v>25</v>
      </c>
      <c r="H17" s="8">
        <v>667.04153846153815</v>
      </c>
      <c r="I17" s="8"/>
      <c r="J17" s="8"/>
      <c r="K17" s="8"/>
      <c r="L17"/>
      <c r="M17"/>
      <c r="N17"/>
      <c r="Z17" s="4">
        <v>-0.1</v>
      </c>
    </row>
    <row r="18" spans="1:26" ht="17" thickBot="1" x14ac:dyDescent="0.25">
      <c r="A18" s="1">
        <v>13.1</v>
      </c>
      <c r="B18" s="1">
        <v>11.1</v>
      </c>
      <c r="C18" s="15">
        <v>1112.23</v>
      </c>
      <c r="D18"/>
      <c r="F18"/>
      <c r="G18"/>
      <c r="H18"/>
      <c r="I18"/>
      <c r="J18"/>
      <c r="K18"/>
      <c r="L18"/>
      <c r="M18"/>
      <c r="N18"/>
      <c r="Z18" s="4">
        <v>-0.3</v>
      </c>
    </row>
    <row r="19" spans="1:26" x14ac:dyDescent="0.2">
      <c r="A19" s="1">
        <v>15.2</v>
      </c>
      <c r="B19" s="1">
        <v>14.8</v>
      </c>
      <c r="C19" s="15">
        <v>1119.94</v>
      </c>
      <c r="D19"/>
      <c r="F19" s="9"/>
      <c r="G19" s="9" t="s">
        <v>23</v>
      </c>
      <c r="H19" s="9" t="s">
        <v>11</v>
      </c>
      <c r="I19" s="9" t="s">
        <v>24</v>
      </c>
      <c r="J19" s="9" t="s">
        <v>25</v>
      </c>
      <c r="K19" s="9" t="s">
        <v>26</v>
      </c>
      <c r="L19" s="9" t="s">
        <v>27</v>
      </c>
      <c r="M19" s="9" t="s">
        <v>28</v>
      </c>
      <c r="N19" s="9" t="s">
        <v>29</v>
      </c>
      <c r="Z19" s="4">
        <v>-0.4</v>
      </c>
    </row>
    <row r="20" spans="1:26" x14ac:dyDescent="0.2">
      <c r="A20" s="1">
        <v>20.2</v>
      </c>
      <c r="B20" s="1">
        <v>15.2</v>
      </c>
      <c r="C20" s="15">
        <v>1212.42</v>
      </c>
      <c r="D20"/>
      <c r="F20" s="7" t="s">
        <v>17</v>
      </c>
      <c r="G20" s="7">
        <v>-20.857381352182408</v>
      </c>
      <c r="H20" s="7">
        <v>7.9703712123116803</v>
      </c>
      <c r="I20" s="7">
        <v>-2.6168644842996032</v>
      </c>
      <c r="J20" s="7">
        <v>1.5416048084686731E-2</v>
      </c>
      <c r="K20" s="7">
        <v>-37.345350418395867</v>
      </c>
      <c r="L20" s="7">
        <v>-4.3694122859689486</v>
      </c>
      <c r="M20" s="7">
        <v>-37.345350418395867</v>
      </c>
      <c r="N20" s="7">
        <v>-4.3694122859689486</v>
      </c>
      <c r="Z20" s="4">
        <v>-0.65</v>
      </c>
    </row>
    <row r="21" spans="1:26" x14ac:dyDescent="0.2">
      <c r="A21" s="1">
        <v>11.3</v>
      </c>
      <c r="B21" s="1">
        <v>9.1</v>
      </c>
      <c r="C21" s="15">
        <v>1146.08</v>
      </c>
      <c r="D21"/>
      <c r="F21" s="7" t="s">
        <v>33</v>
      </c>
      <c r="G21" s="7">
        <v>0.97418505524037735</v>
      </c>
      <c r="H21" s="7">
        <v>0.13265576038461899</v>
      </c>
      <c r="I21" s="7">
        <v>7.3437071440836652</v>
      </c>
      <c r="J21" s="7">
        <v>1.803503651211935E-7</v>
      </c>
      <c r="K21" s="7">
        <v>0.69976570695480955</v>
      </c>
      <c r="L21" s="7">
        <v>1.2486044035259452</v>
      </c>
      <c r="M21" s="7">
        <v>0.69976570695480955</v>
      </c>
      <c r="N21" s="7">
        <v>1.2486044035259452</v>
      </c>
      <c r="Z21" s="4">
        <v>-0.3</v>
      </c>
    </row>
    <row r="22" spans="1:26" ht="17" thickBot="1" x14ac:dyDescent="0.25">
      <c r="A22" s="1">
        <v>22.4</v>
      </c>
      <c r="B22" s="1">
        <v>13.3</v>
      </c>
      <c r="C22" s="15">
        <v>1259.05</v>
      </c>
      <c r="D22"/>
      <c r="F22" s="8" t="s">
        <v>34</v>
      </c>
      <c r="G22" s="8">
        <v>2.1631748295745094E-2</v>
      </c>
      <c r="H22" s="8">
        <v>7.4814191855086861E-3</v>
      </c>
      <c r="I22" s="8">
        <v>2.8913963727156511</v>
      </c>
      <c r="J22" s="8">
        <v>8.2346558638475911E-3</v>
      </c>
      <c r="K22" s="8">
        <v>6.1552535609074675E-3</v>
      </c>
      <c r="L22" s="8">
        <v>3.7108243030582723E-2</v>
      </c>
      <c r="M22" s="8">
        <v>6.1552535609074675E-3</v>
      </c>
      <c r="N22" s="8">
        <v>3.7108243030582723E-2</v>
      </c>
      <c r="Z22" s="4">
        <v>-0.1</v>
      </c>
    </row>
    <row r="23" spans="1:26" x14ac:dyDescent="0.2">
      <c r="A23" s="1">
        <v>19.3</v>
      </c>
      <c r="B23" s="1">
        <v>17.100000000000001</v>
      </c>
      <c r="C23" s="15">
        <v>1223.3699999999999</v>
      </c>
      <c r="D23"/>
      <c r="F23"/>
      <c r="G23"/>
      <c r="H23"/>
      <c r="I23"/>
      <c r="J23"/>
      <c r="K23"/>
      <c r="L23"/>
      <c r="M23"/>
      <c r="N23"/>
      <c r="Z23" s="4">
        <v>0.05</v>
      </c>
    </row>
    <row r="24" spans="1:26" x14ac:dyDescent="0.2">
      <c r="A24" s="1">
        <v>17.5</v>
      </c>
      <c r="B24" s="1">
        <v>13.2</v>
      </c>
      <c r="C24" s="15">
        <v>1209.33</v>
      </c>
      <c r="D24"/>
      <c r="F24"/>
      <c r="G24"/>
      <c r="H24"/>
      <c r="I24"/>
      <c r="J24"/>
      <c r="K24"/>
      <c r="L24"/>
      <c r="M24"/>
      <c r="N24"/>
      <c r="Z24" s="4">
        <v>0.1</v>
      </c>
    </row>
    <row r="25" spans="1:26" x14ac:dyDescent="0.2">
      <c r="A25" s="1">
        <v>10.199999999999999</v>
      </c>
      <c r="B25" s="1">
        <v>8.8000000000000007</v>
      </c>
      <c r="C25" s="15">
        <v>1065.54</v>
      </c>
      <c r="F25"/>
      <c r="G25"/>
      <c r="H25"/>
      <c r="I25"/>
      <c r="J25"/>
      <c r="K25"/>
      <c r="L25"/>
      <c r="M25"/>
      <c r="N25"/>
      <c r="Z25" s="4">
        <v>0.16</v>
      </c>
    </row>
    <row r="26" spans="1:26" x14ac:dyDescent="0.2">
      <c r="A26" s="1">
        <v>14.2</v>
      </c>
      <c r="B26" s="1">
        <v>9.1999999999999993</v>
      </c>
      <c r="C26" s="15">
        <v>1154.27</v>
      </c>
      <c r="F26" t="s">
        <v>47</v>
      </c>
      <c r="G26"/>
      <c r="H26"/>
      <c r="I26"/>
      <c r="J26"/>
      <c r="L26" t="s">
        <v>52</v>
      </c>
      <c r="M26"/>
      <c r="N26"/>
      <c r="Z26" s="4">
        <v>0.21</v>
      </c>
    </row>
    <row r="27" spans="1:26" ht="17" thickBot="1" x14ac:dyDescent="0.25">
      <c r="A27" s="1">
        <v>15.8</v>
      </c>
      <c r="B27" s="1">
        <v>11.9</v>
      </c>
      <c r="C27" s="15">
        <v>1168.96</v>
      </c>
      <c r="F27"/>
      <c r="G27"/>
      <c r="H27"/>
      <c r="I27"/>
      <c r="J27"/>
      <c r="L27"/>
      <c r="M27"/>
      <c r="N27"/>
      <c r="Z27" s="4">
        <v>0.31</v>
      </c>
    </row>
    <row r="28" spans="1:26" x14ac:dyDescent="0.2">
      <c r="A28" s="1">
        <v>16.399999999999999</v>
      </c>
      <c r="B28" s="1">
        <v>13.8</v>
      </c>
      <c r="C28" s="15">
        <v>1172.48</v>
      </c>
      <c r="F28" s="9" t="s">
        <v>48</v>
      </c>
      <c r="G28" s="9" t="s">
        <v>49</v>
      </c>
      <c r="H28" s="9" t="s">
        <v>50</v>
      </c>
      <c r="I28" s="9" t="s">
        <v>51</v>
      </c>
      <c r="J28" s="27" t="s">
        <v>55</v>
      </c>
      <c r="K28" s="4" t="s">
        <v>56</v>
      </c>
      <c r="L28" s="9" t="s">
        <v>53</v>
      </c>
      <c r="M28" s="9" t="s">
        <v>32</v>
      </c>
      <c r="N28"/>
      <c r="Z28" s="4">
        <v>0.42</v>
      </c>
    </row>
    <row r="29" spans="1:26" x14ac:dyDescent="0.2">
      <c r="A29" s="1">
        <v>14.8</v>
      </c>
      <c r="B29" s="1">
        <v>10.3</v>
      </c>
      <c r="C29" s="15">
        <v>1121.31</v>
      </c>
      <c r="F29" s="7">
        <v>1</v>
      </c>
      <c r="G29" s="7">
        <v>13.721891317009515</v>
      </c>
      <c r="H29" s="7">
        <v>-1.4218913170095142</v>
      </c>
      <c r="I29" s="7">
        <v>-0.67919514160453387</v>
      </c>
      <c r="J29"/>
      <c r="K29" s="4">
        <f>H29^2</f>
        <v>2.021774917387051</v>
      </c>
      <c r="L29" s="7">
        <v>1.9230769230769231</v>
      </c>
      <c r="M29" s="7">
        <v>8.8000000000000007</v>
      </c>
      <c r="N29"/>
      <c r="Z29" s="4">
        <v>0.32</v>
      </c>
    </row>
    <row r="30" spans="1:26" x14ac:dyDescent="0.2">
      <c r="A30" s="1">
        <v>14.1</v>
      </c>
      <c r="B30" s="1">
        <v>12.3</v>
      </c>
      <c r="C30" s="15">
        <v>1184.05</v>
      </c>
      <c r="F30" s="7">
        <v>2</v>
      </c>
      <c r="G30" s="7">
        <v>11.652685968845324</v>
      </c>
      <c r="H30" s="7">
        <v>-0.35268596884532322</v>
      </c>
      <c r="I30" s="7">
        <v>-0.16846758517073684</v>
      </c>
      <c r="J30">
        <f>(H30-H29)^2</f>
        <v>1.1432000765429089</v>
      </c>
      <c r="K30" s="4">
        <f t="shared" ref="K30:K54" si="0">H30^2</f>
        <v>0.1243873926203643</v>
      </c>
      <c r="L30" s="7">
        <v>5.7692307692307701</v>
      </c>
      <c r="M30" s="7">
        <v>9.8000000000000007</v>
      </c>
      <c r="N30"/>
      <c r="Z30" s="4">
        <v>0.24</v>
      </c>
    </row>
    <row r="31" spans="1:26" x14ac:dyDescent="0.2">
      <c r="F31" s="7">
        <v>3</v>
      </c>
      <c r="G31" s="7">
        <v>16.61804223567923</v>
      </c>
      <c r="H31" s="7">
        <v>4.5819577643207694</v>
      </c>
      <c r="I31" s="7">
        <v>2.1886647842459643</v>
      </c>
      <c r="J31">
        <f t="shared" ref="J31:J54" si="1">(H31-H30)^2</f>
        <v>24.35070877327539</v>
      </c>
      <c r="K31" s="4">
        <f t="shared" si="0"/>
        <v>20.994336954019385</v>
      </c>
      <c r="L31" s="7">
        <v>9.615384615384615</v>
      </c>
      <c r="M31" s="7">
        <v>10.199999999999999</v>
      </c>
      <c r="N31"/>
      <c r="Z31" s="4">
        <v>0.19</v>
      </c>
    </row>
    <row r="32" spans="1:26" x14ac:dyDescent="0.2">
      <c r="A32" s="4" t="s">
        <v>31</v>
      </c>
      <c r="B32" s="4">
        <f>CORREL(B5:B30,A5:A30)</f>
        <v>0.88092812120479214</v>
      </c>
      <c r="C32" s="4">
        <f>CORREL(C5:C30,A5:A30)</f>
        <v>0.67125781918373584</v>
      </c>
      <c r="F32" s="7">
        <v>4</v>
      </c>
      <c r="G32" s="7">
        <v>15.425952753941525</v>
      </c>
      <c r="H32" s="7">
        <v>-2.595275394152452E-2</v>
      </c>
      <c r="I32" s="7">
        <v>-1.2396857746774907E-2</v>
      </c>
      <c r="J32">
        <f t="shared" si="1"/>
        <v>21.232839344312282</v>
      </c>
      <c r="K32" s="4">
        <f t="shared" si="0"/>
        <v>6.7354543714931653E-4</v>
      </c>
      <c r="L32" s="7">
        <v>13.461538461538462</v>
      </c>
      <c r="M32" s="7">
        <v>11.3</v>
      </c>
      <c r="N32"/>
    </row>
    <row r="33" spans="6:14" x14ac:dyDescent="0.2">
      <c r="F33" s="7">
        <v>5</v>
      </c>
      <c r="G33" s="7">
        <v>24.099792366018381</v>
      </c>
      <c r="H33" s="7">
        <v>0.20020763398161989</v>
      </c>
      <c r="I33" s="7">
        <v>9.5633225047357925E-2</v>
      </c>
      <c r="J33">
        <f t="shared" si="1"/>
        <v>5.1148521065547167E-2</v>
      </c>
      <c r="K33" s="4">
        <f t="shared" si="0"/>
        <v>4.0083096704518283E-2</v>
      </c>
      <c r="L33" s="7">
        <v>17.307692307692307</v>
      </c>
      <c r="M33" s="7">
        <v>11.3</v>
      </c>
      <c r="N33"/>
    </row>
    <row r="34" spans="6:14" x14ac:dyDescent="0.2">
      <c r="F34" s="7">
        <v>6</v>
      </c>
      <c r="G34" s="7">
        <v>8.4231006566143876</v>
      </c>
      <c r="H34" s="7">
        <v>0.37689934338561315</v>
      </c>
      <c r="I34" s="7">
        <v>0.18003359317211057</v>
      </c>
      <c r="J34">
        <f t="shared" si="1"/>
        <v>3.12199601721052E-2</v>
      </c>
      <c r="K34" s="4">
        <f t="shared" si="0"/>
        <v>0.14205311504450632</v>
      </c>
      <c r="L34" s="7">
        <v>21.153846153846153</v>
      </c>
      <c r="M34" s="7">
        <v>12.3</v>
      </c>
      <c r="N34"/>
    </row>
    <row r="35" spans="6:14" x14ac:dyDescent="0.2">
      <c r="F35" s="7">
        <v>7</v>
      </c>
      <c r="G35" s="7">
        <v>28.808285865229422</v>
      </c>
      <c r="H35" s="7">
        <v>4.191714134770578</v>
      </c>
      <c r="I35" s="7">
        <v>2.0022570229340384</v>
      </c>
      <c r="J35">
        <f t="shared" si="1"/>
        <v>14.552811892569512</v>
      </c>
      <c r="K35" s="4">
        <f t="shared" si="0"/>
        <v>17.570467387635453</v>
      </c>
      <c r="L35" s="7">
        <v>25</v>
      </c>
      <c r="M35" s="7">
        <v>13.1</v>
      </c>
      <c r="N35"/>
    </row>
    <row r="36" spans="6:14" x14ac:dyDescent="0.2">
      <c r="F36" s="7">
        <v>8</v>
      </c>
      <c r="G36" s="7">
        <v>14.789645009984088</v>
      </c>
      <c r="H36" s="7">
        <v>2.6103549900159102</v>
      </c>
      <c r="I36" s="7">
        <v>1.2468888485870786</v>
      </c>
      <c r="J36">
        <f t="shared" si="1"/>
        <v>2.5006967446992143</v>
      </c>
      <c r="K36" s="4">
        <f t="shared" si="0"/>
        <v>6.8139531739009627</v>
      </c>
      <c r="L36" s="7">
        <v>28.846153846153847</v>
      </c>
      <c r="M36" s="7">
        <v>14.1</v>
      </c>
      <c r="N36"/>
    </row>
    <row r="37" spans="6:14" x14ac:dyDescent="0.2">
      <c r="F37" s="7">
        <v>9</v>
      </c>
      <c r="G37" s="7">
        <v>16.878317473097439</v>
      </c>
      <c r="H37" s="7">
        <v>-1.9783174730974391</v>
      </c>
      <c r="I37" s="7">
        <v>-0.94498334732439193</v>
      </c>
      <c r="J37">
        <f t="shared" si="1"/>
        <v>21.055914973734733</v>
      </c>
      <c r="K37" s="4">
        <f t="shared" si="0"/>
        <v>3.9137400243626366</v>
      </c>
      <c r="L37" s="7">
        <v>32.692307692307693</v>
      </c>
      <c r="M37" s="7">
        <v>14.2</v>
      </c>
      <c r="N37"/>
    </row>
    <row r="38" spans="6:14" x14ac:dyDescent="0.2">
      <c r="F38" s="7">
        <v>10</v>
      </c>
      <c r="G38" s="7">
        <v>17.968211187526858</v>
      </c>
      <c r="H38" s="7">
        <v>-0.86821118752685678</v>
      </c>
      <c r="I38" s="7">
        <v>-0.41471863102389162</v>
      </c>
      <c r="J38">
        <f t="shared" si="1"/>
        <v>1.2323359652633152</v>
      </c>
      <c r="K38" s="4">
        <f t="shared" si="0"/>
        <v>0.75379066614679491</v>
      </c>
      <c r="L38" s="7">
        <v>36.538461538461533</v>
      </c>
      <c r="M38" s="7">
        <v>14.8</v>
      </c>
      <c r="N38"/>
    </row>
    <row r="39" spans="6:14" x14ac:dyDescent="0.2">
      <c r="F39" s="7">
        <v>11</v>
      </c>
      <c r="G39" s="7">
        <v>22.102522448775641</v>
      </c>
      <c r="H39" s="7">
        <v>-3.0025224487756397</v>
      </c>
      <c r="I39" s="7">
        <v>-1.434215565825357</v>
      </c>
      <c r="J39">
        <f t="shared" si="1"/>
        <v>4.5552845598933702</v>
      </c>
      <c r="K39" s="4">
        <f t="shared" si="0"/>
        <v>9.0151410554016636</v>
      </c>
      <c r="L39" s="7">
        <v>40.38461538461538</v>
      </c>
      <c r="M39" s="7">
        <v>14.9</v>
      </c>
      <c r="N39"/>
    </row>
    <row r="40" spans="6:14" x14ac:dyDescent="0.2">
      <c r="F40" s="7">
        <v>12</v>
      </c>
      <c r="G40" s="7">
        <v>7.8252203279131862</v>
      </c>
      <c r="H40" s="7">
        <v>1.9747796720868145</v>
      </c>
      <c r="I40" s="7">
        <v>0.9432934451288898</v>
      </c>
      <c r="J40">
        <f t="shared" si="1"/>
        <v>24.773536402341882</v>
      </c>
      <c r="K40" s="4">
        <f t="shared" si="0"/>
        <v>3.8997547532873065</v>
      </c>
      <c r="L40" s="7">
        <v>44.230769230769226</v>
      </c>
      <c r="M40" s="7">
        <v>15.2</v>
      </c>
      <c r="N40"/>
    </row>
    <row r="41" spans="6:14" x14ac:dyDescent="0.2">
      <c r="F41" s="7">
        <v>13</v>
      </c>
      <c r="G41" s="7">
        <v>14.565258739060628</v>
      </c>
      <c r="H41" s="7">
        <v>1.7347412609393729</v>
      </c>
      <c r="I41" s="7">
        <v>0.82863424389493001</v>
      </c>
      <c r="J41">
        <f t="shared" si="1"/>
        <v>5.7618438826188223E-2</v>
      </c>
      <c r="K41" s="4">
        <f t="shared" si="0"/>
        <v>3.0093272424055253</v>
      </c>
      <c r="L41" s="7">
        <v>48.076923076923073</v>
      </c>
      <c r="M41" s="7">
        <v>15.4</v>
      </c>
      <c r="N41"/>
    </row>
    <row r="42" spans="6:14" x14ac:dyDescent="0.2">
      <c r="F42" s="7">
        <v>14</v>
      </c>
      <c r="G42" s="7">
        <v>14.015552167962348</v>
      </c>
      <c r="H42" s="7">
        <v>-0.91555216796234795</v>
      </c>
      <c r="I42" s="7">
        <v>-0.43733200767647984</v>
      </c>
      <c r="J42">
        <f t="shared" si="1"/>
        <v>7.024055259279641</v>
      </c>
      <c r="K42" s="4">
        <f t="shared" si="0"/>
        <v>0.83823577226055535</v>
      </c>
      <c r="L42" s="7">
        <v>51.92307692307692</v>
      </c>
      <c r="M42" s="7">
        <v>15.8</v>
      </c>
      <c r="N42"/>
    </row>
    <row r="43" spans="6:14" x14ac:dyDescent="0.2">
      <c r="F43" s="7">
        <v>15</v>
      </c>
      <c r="G43" s="7">
        <v>17.786817651711942</v>
      </c>
      <c r="H43" s="7">
        <v>-2.586817651711943</v>
      </c>
      <c r="I43" s="7">
        <v>-1.2356457629650499</v>
      </c>
      <c r="J43">
        <f t="shared" si="1"/>
        <v>2.7931283171727679</v>
      </c>
      <c r="K43" s="4">
        <f t="shared" si="0"/>
        <v>6.6916255632084916</v>
      </c>
      <c r="L43" s="7">
        <v>55.769230769230766</v>
      </c>
      <c r="M43" s="7">
        <v>16.3</v>
      </c>
      <c r="N43"/>
    </row>
    <row r="44" spans="6:14" x14ac:dyDescent="0.2">
      <c r="F44" s="7">
        <v>16</v>
      </c>
      <c r="G44" s="7">
        <v>20.176995756198597</v>
      </c>
      <c r="H44" s="7">
        <v>2.3004243801402424E-2</v>
      </c>
      <c r="I44" s="7">
        <v>1.0988442252435665E-2</v>
      </c>
      <c r="J44">
        <f t="shared" si="1"/>
        <v>6.8111703263008714</v>
      </c>
      <c r="K44" s="4">
        <f t="shared" si="0"/>
        <v>5.2919523287436182E-4</v>
      </c>
      <c r="L44" s="7">
        <v>59.615384615384613</v>
      </c>
      <c r="M44" s="7">
        <v>16.399999999999999</v>
      </c>
      <c r="N44"/>
    </row>
    <row r="45" spans="6:14" x14ac:dyDescent="0.2">
      <c r="F45" s="7">
        <v>17</v>
      </c>
      <c r="G45" s="7">
        <v>12.799416737292562</v>
      </c>
      <c r="H45" s="7">
        <v>-1.4994167372925613</v>
      </c>
      <c r="I45" s="7">
        <v>-0.71622672635169837</v>
      </c>
      <c r="J45">
        <f t="shared" si="1"/>
        <v>2.3177656436751071</v>
      </c>
      <c r="K45" s="4">
        <f t="shared" si="0"/>
        <v>2.24825055207307</v>
      </c>
      <c r="L45" s="7">
        <v>63.46153846153846</v>
      </c>
      <c r="M45" s="7">
        <v>17.100000000000001</v>
      </c>
      <c r="N45"/>
    </row>
    <row r="46" spans="6:14" x14ac:dyDescent="0.2">
      <c r="F46" s="7">
        <v>18</v>
      </c>
      <c r="G46" s="7">
        <v>19.334732574272472</v>
      </c>
      <c r="H46" s="7">
        <v>3.0652674257275265</v>
      </c>
      <c r="I46" s="7">
        <v>1.4641869729195638</v>
      </c>
      <c r="J46">
        <f t="shared" si="1"/>
        <v>20.836341508126399</v>
      </c>
      <c r="K46" s="4">
        <f t="shared" si="0"/>
        <v>9.395864391226258</v>
      </c>
      <c r="L46" s="7">
        <v>67.307692307692307</v>
      </c>
      <c r="M46" s="7">
        <v>17.399999999999999</v>
      </c>
      <c r="N46"/>
    </row>
    <row r="47" spans="6:14" x14ac:dyDescent="0.2">
      <c r="F47" s="7">
        <v>19</v>
      </c>
      <c r="G47" s="7">
        <v>22.264815004993721</v>
      </c>
      <c r="H47" s="7">
        <v>-2.9648150049937207</v>
      </c>
      <c r="I47" s="7">
        <v>-1.4162038427684434</v>
      </c>
      <c r="J47">
        <f t="shared" si="1"/>
        <v>36.361894121293069</v>
      </c>
      <c r="K47" s="4">
        <f t="shared" si="0"/>
        <v>8.7901280138359166</v>
      </c>
      <c r="L47" s="7">
        <v>71.153846153846146</v>
      </c>
      <c r="M47" s="7">
        <v>17.5</v>
      </c>
      <c r="N47"/>
    </row>
    <row r="48" spans="6:14" x14ac:dyDescent="0.2">
      <c r="F48" s="7">
        <v>20</v>
      </c>
      <c r="G48" s="7">
        <v>18.161783543483985</v>
      </c>
      <c r="H48" s="7">
        <v>-0.66178354348398472</v>
      </c>
      <c r="I48" s="7">
        <v>-0.31611429238733274</v>
      </c>
      <c r="J48">
        <f t="shared" si="1"/>
        <v>5.3039539127036708</v>
      </c>
      <c r="K48" s="4">
        <f t="shared" si="0"/>
        <v>0.43795745842621908</v>
      </c>
      <c r="L48" s="7">
        <v>75</v>
      </c>
      <c r="M48" s="7">
        <v>19.100000000000001</v>
      </c>
      <c r="N48"/>
    </row>
    <row r="49" spans="6:14" x14ac:dyDescent="0.2">
      <c r="F49" s="7">
        <v>21</v>
      </c>
      <c r="G49" s="7">
        <v>10.76494021298114</v>
      </c>
      <c r="H49" s="7">
        <v>-0.56494021298114028</v>
      </c>
      <c r="I49" s="7">
        <v>-0.26985511716944655</v>
      </c>
      <c r="J49">
        <f t="shared" si="1"/>
        <v>9.3786306628831605E-3</v>
      </c>
      <c r="K49" s="4">
        <f t="shared" si="0"/>
        <v>0.31915744424317616</v>
      </c>
      <c r="L49" s="7">
        <v>78.84615384615384</v>
      </c>
      <c r="M49" s="7">
        <v>19.3</v>
      </c>
      <c r="N49"/>
    </row>
    <row r="50" spans="6:14" x14ac:dyDescent="0.2">
      <c r="F50" s="7">
        <v>22</v>
      </c>
      <c r="G50" s="7">
        <v>13.073999261358754</v>
      </c>
      <c r="H50" s="7">
        <v>1.1260007386412454</v>
      </c>
      <c r="I50" s="7">
        <v>0.5378570232334664</v>
      </c>
      <c r="J50">
        <f t="shared" si="1"/>
        <v>2.8592813018736192</v>
      </c>
      <c r="K50" s="4">
        <f t="shared" si="0"/>
        <v>1.2678776634206301</v>
      </c>
      <c r="L50" s="7">
        <v>82.692307692307693</v>
      </c>
      <c r="M50" s="7">
        <v>20.2</v>
      </c>
      <c r="N50"/>
    </row>
    <row r="51" spans="6:14" x14ac:dyDescent="0.2">
      <c r="F51" s="7">
        <v>23</v>
      </c>
      <c r="G51" s="7">
        <v>16.022069292972269</v>
      </c>
      <c r="H51" s="7">
        <v>-0.22206929297226807</v>
      </c>
      <c r="I51" s="7">
        <v>-0.10607588855914583</v>
      </c>
      <c r="J51">
        <f t="shared" si="1"/>
        <v>1.8172928101344592</v>
      </c>
      <c r="K51" s="4">
        <f t="shared" si="0"/>
        <v>4.9314770881203028E-2</v>
      </c>
      <c r="L51" s="7">
        <v>86.538461538461533</v>
      </c>
      <c r="M51" s="7">
        <v>21.2</v>
      </c>
      <c r="N51"/>
    </row>
    <row r="52" spans="6:14" x14ac:dyDescent="0.2">
      <c r="F52" s="7">
        <v>24</v>
      </c>
      <c r="G52" s="7">
        <v>17.949164651930008</v>
      </c>
      <c r="H52" s="7">
        <v>-1.5491646519300097</v>
      </c>
      <c r="I52" s="7">
        <v>-0.73998982379980383</v>
      </c>
      <c r="J52">
        <f t="shared" si="1"/>
        <v>1.7611820917671772</v>
      </c>
      <c r="K52" s="4">
        <f t="shared" si="0"/>
        <v>2.3999111187894284</v>
      </c>
      <c r="L52" s="7">
        <v>90.384615384615387</v>
      </c>
      <c r="M52" s="7">
        <v>22.4</v>
      </c>
      <c r="N52"/>
    </row>
    <row r="53" spans="6:14" x14ac:dyDescent="0.2">
      <c r="F53" s="7">
        <v>25</v>
      </c>
      <c r="G53" s="7">
        <v>13.432620398295409</v>
      </c>
      <c r="H53" s="7">
        <v>1.3673796017045916</v>
      </c>
      <c r="I53" s="7">
        <v>0.65315651843219391</v>
      </c>
      <c r="J53">
        <f t="shared" si="1"/>
        <v>8.5062303834090134</v>
      </c>
      <c r="K53" s="4">
        <f t="shared" si="0"/>
        <v>1.8697269751578076</v>
      </c>
      <c r="L53" s="7">
        <v>94.230769230769226</v>
      </c>
      <c r="M53" s="7">
        <v>24.3</v>
      </c>
      <c r="N53"/>
    </row>
    <row r="54" spans="6:14" ht="17" thickBot="1" x14ac:dyDescent="0.25">
      <c r="F54" s="8">
        <v>26</v>
      </c>
      <c r="G54" s="8">
        <v>16.738166396851213</v>
      </c>
      <c r="H54" s="8">
        <v>-2.6381663968512132</v>
      </c>
      <c r="I54" s="8">
        <v>-1.2601735294749628</v>
      </c>
      <c r="J54">
        <f t="shared" si="1"/>
        <v>16.04439874654642</v>
      </c>
      <c r="K54" s="4">
        <f t="shared" si="0"/>
        <v>6.9599219374749133</v>
      </c>
      <c r="L54" s="8">
        <v>98.07692307692308</v>
      </c>
      <c r="M54" s="8">
        <v>33</v>
      </c>
      <c r="N54"/>
    </row>
    <row r="55" spans="6:14" x14ac:dyDescent="0.2">
      <c r="J55" s="4">
        <f>SUM(J29:J54)</f>
        <v>227.98338870564152</v>
      </c>
      <c r="K55" s="4">
        <f>SUM(K29:K54)</f>
        <v>109.56798418058385</v>
      </c>
    </row>
    <row r="56" spans="6:14" x14ac:dyDescent="0.2">
      <c r="G56" s="26" t="s">
        <v>54</v>
      </c>
      <c r="H56" s="4">
        <f>AVERAGE(H29:H54)</f>
        <v>-1.6397140056002313E-15</v>
      </c>
    </row>
    <row r="57" spans="6:14" x14ac:dyDescent="0.2">
      <c r="J57" s="4">
        <f>J55/K55</f>
        <v>2.0807482259588896</v>
      </c>
    </row>
  </sheetData>
  <sortState ref="M29:M54">
    <sortCondition ref="M29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sqref="A1:D27"/>
    </sheetView>
  </sheetViews>
  <sheetFormatPr baseColWidth="10" defaultRowHeight="16" x14ac:dyDescent="0.2"/>
  <sheetData>
    <row r="1" spans="1:4" x14ac:dyDescent="0.2">
      <c r="A1" s="3" t="s">
        <v>32</v>
      </c>
      <c r="B1" s="3" t="s">
        <v>33</v>
      </c>
      <c r="C1" s="3" t="s">
        <v>34</v>
      </c>
      <c r="D1" s="3" t="s">
        <v>46</v>
      </c>
    </row>
    <row r="2" spans="1:4" x14ac:dyDescent="0.2">
      <c r="A2" s="1">
        <v>12.3</v>
      </c>
      <c r="B2" s="1">
        <v>9.8000000000000007</v>
      </c>
      <c r="C2" s="15">
        <v>1157.2</v>
      </c>
      <c r="D2" s="15">
        <v>1157.2</v>
      </c>
    </row>
    <row r="3" spans="1:4" x14ac:dyDescent="0.2">
      <c r="A3" s="1">
        <v>11.3</v>
      </c>
      <c r="B3" s="1">
        <v>8.1999999999999993</v>
      </c>
      <c r="C3" s="15">
        <v>1133.5999999999999</v>
      </c>
      <c r="D3" s="15">
        <v>1132.5999999999999</v>
      </c>
    </row>
    <row r="4" spans="1:4" x14ac:dyDescent="0.2">
      <c r="A4" s="1">
        <v>21.2</v>
      </c>
      <c r="B4" s="1">
        <v>16.5</v>
      </c>
      <c r="C4" s="15">
        <v>989.35</v>
      </c>
      <c r="D4" s="15">
        <v>988.35</v>
      </c>
    </row>
    <row r="5" spans="1:4" x14ac:dyDescent="0.2">
      <c r="A5" s="1">
        <v>15.4</v>
      </c>
      <c r="B5" s="1">
        <v>11.4</v>
      </c>
      <c r="C5" s="15">
        <v>1163.92</v>
      </c>
      <c r="D5" s="15">
        <v>1163.92</v>
      </c>
    </row>
    <row r="6" spans="1:4" x14ac:dyDescent="0.2">
      <c r="A6" s="1">
        <v>24.3</v>
      </c>
      <c r="B6" s="1">
        <v>17.899999999999999</v>
      </c>
      <c r="C6" s="15">
        <v>1272.17</v>
      </c>
      <c r="D6" s="15">
        <v>1272.17</v>
      </c>
    </row>
    <row r="7" spans="1:4" x14ac:dyDescent="0.2">
      <c r="A7" s="1">
        <v>8.8000000000000007</v>
      </c>
      <c r="B7" s="1">
        <v>5.0999999999999996</v>
      </c>
      <c r="C7" s="15">
        <v>1123.9100000000001</v>
      </c>
      <c r="D7" s="15">
        <v>1123.9100000000001</v>
      </c>
    </row>
    <row r="8" spans="1:4" x14ac:dyDescent="0.2">
      <c r="A8" s="1">
        <v>33</v>
      </c>
      <c r="B8" s="1">
        <v>21.5</v>
      </c>
      <c r="C8" s="15">
        <v>1327.71</v>
      </c>
      <c r="D8" s="15">
        <v>1327.71</v>
      </c>
    </row>
    <row r="9" spans="1:4" x14ac:dyDescent="0.2">
      <c r="A9" s="1">
        <v>17.399999999999999</v>
      </c>
      <c r="B9" s="1">
        <v>10.1</v>
      </c>
      <c r="C9" s="15">
        <v>1193.05</v>
      </c>
      <c r="D9" s="15">
        <v>1193.05</v>
      </c>
    </row>
    <row r="10" spans="1:4" x14ac:dyDescent="0.2">
      <c r="A10" s="1">
        <v>14.9</v>
      </c>
      <c r="B10" s="1">
        <v>13.7</v>
      </c>
      <c r="C10" s="15">
        <v>1127.48</v>
      </c>
      <c r="D10" s="15">
        <v>1127.48</v>
      </c>
    </row>
    <row r="11" spans="1:4" x14ac:dyDescent="0.2">
      <c r="A11" s="1">
        <v>17.100000000000001</v>
      </c>
      <c r="B11" s="1">
        <v>14.1</v>
      </c>
      <c r="C11" s="15">
        <v>1159.8499999999999</v>
      </c>
      <c r="D11" s="15">
        <v>1159.8499999999999</v>
      </c>
    </row>
    <row r="12" spans="1:4" x14ac:dyDescent="0.2">
      <c r="A12" s="1">
        <v>19.100000000000001</v>
      </c>
      <c r="B12" s="1">
        <v>17.600000000000001</v>
      </c>
      <c r="C12" s="15">
        <v>1193.3499999999999</v>
      </c>
      <c r="D12" s="15">
        <v>1193.3499999999999</v>
      </c>
    </row>
    <row r="13" spans="1:4" x14ac:dyDescent="0.2">
      <c r="A13" s="1">
        <v>9.8000000000000007</v>
      </c>
      <c r="B13" s="1">
        <v>5.7</v>
      </c>
      <c r="C13" s="15">
        <v>1069.25</v>
      </c>
      <c r="D13" s="15">
        <v>1069.25</v>
      </c>
    </row>
    <row r="14" spans="1:4" x14ac:dyDescent="0.2">
      <c r="A14" s="1">
        <v>16.3</v>
      </c>
      <c r="B14" s="1">
        <v>10.3</v>
      </c>
      <c r="C14" s="15">
        <v>1173.67</v>
      </c>
      <c r="D14" s="15">
        <v>1173.67</v>
      </c>
    </row>
    <row r="15" spans="1:4" x14ac:dyDescent="0.2">
      <c r="A15" s="1">
        <v>13.1</v>
      </c>
      <c r="B15" s="1">
        <v>11.1</v>
      </c>
      <c r="C15" s="15">
        <v>1112.23</v>
      </c>
      <c r="D15" s="15">
        <v>1112.23</v>
      </c>
    </row>
    <row r="16" spans="1:4" x14ac:dyDescent="0.2">
      <c r="A16" s="1">
        <v>15.2</v>
      </c>
      <c r="B16" s="1">
        <v>14.8</v>
      </c>
      <c r="C16" s="15">
        <v>1119.94</v>
      </c>
      <c r="D16" s="15">
        <v>1119.94</v>
      </c>
    </row>
    <row r="17" spans="1:4" x14ac:dyDescent="0.2">
      <c r="A17" s="1">
        <v>20.2</v>
      </c>
      <c r="B17" s="1">
        <v>15.2</v>
      </c>
      <c r="C17" s="15">
        <v>1212.42</v>
      </c>
      <c r="D17" s="15">
        <v>1212.42</v>
      </c>
    </row>
    <row r="18" spans="1:4" x14ac:dyDescent="0.2">
      <c r="A18" s="1">
        <v>11.3</v>
      </c>
      <c r="B18" s="1">
        <v>9.1</v>
      </c>
      <c r="C18" s="15">
        <v>1146.08</v>
      </c>
      <c r="D18" s="15">
        <v>1146.08</v>
      </c>
    </row>
    <row r="19" spans="1:4" x14ac:dyDescent="0.2">
      <c r="A19" s="1">
        <v>22.4</v>
      </c>
      <c r="B19" s="1">
        <v>13.3</v>
      </c>
      <c r="C19" s="15">
        <v>1259.05</v>
      </c>
      <c r="D19" s="15">
        <v>1259.05</v>
      </c>
    </row>
    <row r="20" spans="1:4" x14ac:dyDescent="0.2">
      <c r="A20" s="1">
        <v>19.3</v>
      </c>
      <c r="B20" s="1">
        <v>17.100000000000001</v>
      </c>
      <c r="C20" s="15">
        <v>1223.3699999999999</v>
      </c>
      <c r="D20" s="15">
        <v>1223.3699999999999</v>
      </c>
    </row>
    <row r="21" spans="1:4" x14ac:dyDescent="0.2">
      <c r="A21" s="1">
        <v>17.5</v>
      </c>
      <c r="B21" s="1">
        <v>13.2</v>
      </c>
      <c r="C21" s="15">
        <v>1209.33</v>
      </c>
      <c r="D21" s="15">
        <v>1200.22</v>
      </c>
    </row>
    <row r="22" spans="1:4" x14ac:dyDescent="0.2">
      <c r="A22" s="1">
        <v>10.199999999999999</v>
      </c>
      <c r="B22" s="1">
        <v>8.8000000000000007</v>
      </c>
      <c r="C22" s="15">
        <v>1065.54</v>
      </c>
      <c r="D22" s="15">
        <v>1065.54</v>
      </c>
    </row>
    <row r="23" spans="1:4" x14ac:dyDescent="0.2">
      <c r="A23" s="1">
        <v>14.2</v>
      </c>
      <c r="B23" s="1">
        <v>9.1999999999999993</v>
      </c>
      <c r="C23" s="15">
        <v>1154.27</v>
      </c>
      <c r="D23" s="15">
        <v>1154.27</v>
      </c>
    </row>
    <row r="24" spans="1:4" x14ac:dyDescent="0.2">
      <c r="A24" s="1">
        <v>15.8</v>
      </c>
      <c r="B24" s="1">
        <v>11.9</v>
      </c>
      <c r="C24" s="15">
        <v>1168.96</v>
      </c>
      <c r="D24" s="15">
        <v>1172.97</v>
      </c>
    </row>
    <row r="25" spans="1:4" x14ac:dyDescent="0.2">
      <c r="A25" s="1">
        <v>16.399999999999999</v>
      </c>
      <c r="B25" s="1">
        <v>13.8</v>
      </c>
      <c r="C25" s="15">
        <v>1172.48</v>
      </c>
      <c r="D25" s="15">
        <v>1100</v>
      </c>
    </row>
    <row r="26" spans="1:4" x14ac:dyDescent="0.2">
      <c r="A26" s="1">
        <v>14.8</v>
      </c>
      <c r="B26" s="1">
        <v>10.3</v>
      </c>
      <c r="C26" s="15">
        <v>1121.31</v>
      </c>
      <c r="D26" s="15">
        <v>1121.31</v>
      </c>
    </row>
    <row r="27" spans="1:4" x14ac:dyDescent="0.2">
      <c r="A27" s="1">
        <v>14.1</v>
      </c>
      <c r="B27" s="1">
        <v>12.3</v>
      </c>
      <c r="C27" s="15">
        <v>1184.05</v>
      </c>
      <c r="D27" s="15">
        <v>1184.05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B5" sqref="B5"/>
    </sheetView>
  </sheetViews>
  <sheetFormatPr baseColWidth="10" defaultColWidth="17.1640625" defaultRowHeight="16" x14ac:dyDescent="0.2"/>
  <cols>
    <col min="1" max="16384" width="17.1640625" style="4"/>
  </cols>
  <sheetData>
    <row r="1" spans="1:2" x14ac:dyDescent="0.2">
      <c r="A1" s="4" t="s">
        <v>0</v>
      </c>
    </row>
    <row r="2" spans="1:2" x14ac:dyDescent="0.2">
      <c r="A2" s="2"/>
    </row>
    <row r="3" spans="1:2" x14ac:dyDescent="0.2">
      <c r="A3" s="2"/>
    </row>
    <row r="4" spans="1:2" x14ac:dyDescent="0.2">
      <c r="A4" s="3" t="s">
        <v>1</v>
      </c>
      <c r="B4" s="5" t="s">
        <v>4</v>
      </c>
    </row>
    <row r="5" spans="1:2" x14ac:dyDescent="0.2">
      <c r="A5" s="1">
        <v>9.8000000000000007</v>
      </c>
      <c r="B5" s="1">
        <v>108.34000000000002</v>
      </c>
    </row>
    <row r="6" spans="1:2" x14ac:dyDescent="0.2">
      <c r="A6" s="1">
        <v>8.1999999999999993</v>
      </c>
      <c r="B6" s="1">
        <v>79.539999999999992</v>
      </c>
    </row>
    <row r="7" spans="1:2" x14ac:dyDescent="0.2">
      <c r="A7" s="1">
        <v>16.5</v>
      </c>
      <c r="B7" s="1">
        <v>284.55</v>
      </c>
    </row>
    <row r="8" spans="1:2" x14ac:dyDescent="0.2">
      <c r="A8" s="1">
        <v>11.4</v>
      </c>
      <c r="B8" s="1">
        <v>142.26000000000002</v>
      </c>
    </row>
    <row r="9" spans="1:2" x14ac:dyDescent="0.2">
      <c r="A9" s="1">
        <v>17.899999999999999</v>
      </c>
      <c r="B9" s="1">
        <v>332.71</v>
      </c>
    </row>
    <row r="10" spans="1:2" x14ac:dyDescent="0.2">
      <c r="A10" s="1">
        <v>5.0999999999999996</v>
      </c>
      <c r="B10" s="1">
        <v>38.31</v>
      </c>
    </row>
    <row r="11" spans="1:2" x14ac:dyDescent="0.2">
      <c r="A11" s="1">
        <v>21.5</v>
      </c>
      <c r="B11" s="1">
        <v>474.55</v>
      </c>
    </row>
    <row r="12" spans="1:2" x14ac:dyDescent="0.2">
      <c r="A12" s="1">
        <v>10.1</v>
      </c>
      <c r="B12" s="1">
        <v>114.30999999999999</v>
      </c>
    </row>
    <row r="13" spans="1:2" x14ac:dyDescent="0.2">
      <c r="A13" s="1">
        <v>13.7</v>
      </c>
      <c r="B13" s="1">
        <v>199.98999999999998</v>
      </c>
    </row>
    <row r="14" spans="1:2" x14ac:dyDescent="0.2">
      <c r="A14" s="1">
        <v>14.1</v>
      </c>
      <c r="B14" s="1">
        <v>211.11</v>
      </c>
    </row>
    <row r="15" spans="1:2" x14ac:dyDescent="0.2">
      <c r="A15" s="1">
        <v>17.600000000000001</v>
      </c>
      <c r="B15" s="1">
        <v>322.06000000000006</v>
      </c>
    </row>
    <row r="16" spans="1:2" x14ac:dyDescent="0.2">
      <c r="A16" s="1">
        <v>5.7</v>
      </c>
      <c r="B16" s="1">
        <v>44.790000000000006</v>
      </c>
    </row>
    <row r="17" spans="1:2" x14ac:dyDescent="0.2">
      <c r="A17" s="1">
        <v>10.3</v>
      </c>
      <c r="B17" s="1">
        <v>118.39000000000001</v>
      </c>
    </row>
    <row r="18" spans="1:2" x14ac:dyDescent="0.2">
      <c r="A18" s="1">
        <v>11.1</v>
      </c>
      <c r="B18" s="1">
        <v>135.51</v>
      </c>
    </row>
    <row r="19" spans="1:2" x14ac:dyDescent="0.2">
      <c r="A19" s="1">
        <v>14.8</v>
      </c>
      <c r="B19" s="1">
        <v>231.34000000000003</v>
      </c>
    </row>
    <row r="20" spans="1:2" x14ac:dyDescent="0.2">
      <c r="A20" s="1">
        <v>15.2</v>
      </c>
      <c r="B20" s="1">
        <v>243.34</v>
      </c>
    </row>
    <row r="21" spans="1:2" x14ac:dyDescent="0.2">
      <c r="A21" s="1">
        <v>9.1</v>
      </c>
      <c r="B21" s="1">
        <v>95.109999999999985</v>
      </c>
    </row>
    <row r="22" spans="1:2" x14ac:dyDescent="0.2">
      <c r="A22" s="1">
        <v>13.3</v>
      </c>
      <c r="B22" s="1">
        <v>189.19000000000003</v>
      </c>
    </row>
    <row r="23" spans="1:2" x14ac:dyDescent="0.2">
      <c r="A23" s="1">
        <v>17.100000000000001</v>
      </c>
      <c r="B23" s="1">
        <v>304.71000000000004</v>
      </c>
    </row>
    <row r="24" spans="1:2" x14ac:dyDescent="0.2">
      <c r="A24" s="1">
        <v>13.2</v>
      </c>
      <c r="B24" s="1">
        <v>186.54</v>
      </c>
    </row>
    <row r="25" spans="1:2" x14ac:dyDescent="0.2">
      <c r="A25" s="1">
        <v>8.8000000000000007</v>
      </c>
      <c r="B25" s="1">
        <v>89.740000000000009</v>
      </c>
    </row>
    <row r="26" spans="1:2" x14ac:dyDescent="0.2">
      <c r="A26" s="1">
        <v>9.1999999999999993</v>
      </c>
      <c r="B26" s="1">
        <v>96.939999999999984</v>
      </c>
    </row>
    <row r="27" spans="1:2" x14ac:dyDescent="0.2">
      <c r="A27" s="1">
        <v>11.9</v>
      </c>
      <c r="B27" s="1">
        <v>153.91000000000003</v>
      </c>
    </row>
    <row r="28" spans="1:2" x14ac:dyDescent="0.2">
      <c r="A28" s="1">
        <v>13.8</v>
      </c>
      <c r="B28" s="1">
        <v>202.74000000000004</v>
      </c>
    </row>
    <row r="29" spans="1:2" x14ac:dyDescent="0.2">
      <c r="A29" s="1">
        <v>10.3</v>
      </c>
      <c r="B29" s="1">
        <v>118.39000000000001</v>
      </c>
    </row>
    <row r="30" spans="1:2" x14ac:dyDescent="0.2">
      <c r="A30" s="1">
        <v>12.3</v>
      </c>
      <c r="B30" s="1">
        <v>163.59000000000003</v>
      </c>
    </row>
    <row r="32" spans="1:2" x14ac:dyDescent="0.2">
      <c r="A32" s="4" t="s">
        <v>3</v>
      </c>
      <c r="B32" s="4">
        <f>CORREL(A5:A30, B5:B30)</f>
        <v>0.98171034683621439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2" workbookViewId="0">
      <selection activeCell="B5" sqref="B5"/>
    </sheetView>
  </sheetViews>
  <sheetFormatPr baseColWidth="10" defaultColWidth="17.1640625" defaultRowHeight="16" x14ac:dyDescent="0.2"/>
  <cols>
    <col min="1" max="16384" width="17.1640625" style="4"/>
  </cols>
  <sheetData>
    <row r="1" spans="1:2" x14ac:dyDescent="0.2">
      <c r="A1" s="4" t="s">
        <v>0</v>
      </c>
    </row>
    <row r="2" spans="1:2" x14ac:dyDescent="0.2">
      <c r="A2" s="2"/>
    </row>
    <row r="3" spans="1:2" x14ac:dyDescent="0.2">
      <c r="A3" s="2"/>
    </row>
    <row r="4" spans="1:2" x14ac:dyDescent="0.2">
      <c r="A4" s="3" t="s">
        <v>1</v>
      </c>
      <c r="B4" s="5" t="s">
        <v>5</v>
      </c>
    </row>
    <row r="5" spans="1:2" x14ac:dyDescent="0.2">
      <c r="A5" s="1">
        <f ca="1">RANDBETWEEN(5,20)</f>
        <v>16</v>
      </c>
      <c r="B5" s="1">
        <f ca="1">RANDBETWEEN(5,20)</f>
        <v>10</v>
      </c>
    </row>
    <row r="6" spans="1:2" x14ac:dyDescent="0.2">
      <c r="A6" s="1">
        <f t="shared" ref="A6:B30" ca="1" si="0">RANDBETWEEN(5,20)</f>
        <v>5</v>
      </c>
      <c r="B6" s="1">
        <f t="shared" ca="1" si="0"/>
        <v>7</v>
      </c>
    </row>
    <row r="7" spans="1:2" x14ac:dyDescent="0.2">
      <c r="A7" s="1">
        <f t="shared" ca="1" si="0"/>
        <v>20</v>
      </c>
      <c r="B7" s="1">
        <f t="shared" ca="1" si="0"/>
        <v>10</v>
      </c>
    </row>
    <row r="8" spans="1:2" x14ac:dyDescent="0.2">
      <c r="A8" s="1">
        <f t="shared" ca="1" si="0"/>
        <v>13</v>
      </c>
      <c r="B8" s="1">
        <f t="shared" ca="1" si="0"/>
        <v>16</v>
      </c>
    </row>
    <row r="9" spans="1:2" x14ac:dyDescent="0.2">
      <c r="A9" s="1">
        <f t="shared" ca="1" si="0"/>
        <v>5</v>
      </c>
      <c r="B9" s="1">
        <f t="shared" ca="1" si="0"/>
        <v>18</v>
      </c>
    </row>
    <row r="10" spans="1:2" x14ac:dyDescent="0.2">
      <c r="A10" s="1">
        <f t="shared" ca="1" si="0"/>
        <v>15</v>
      </c>
      <c r="B10" s="1">
        <f t="shared" ca="1" si="0"/>
        <v>13</v>
      </c>
    </row>
    <row r="11" spans="1:2" x14ac:dyDescent="0.2">
      <c r="A11" s="1">
        <f t="shared" ca="1" si="0"/>
        <v>8</v>
      </c>
      <c r="B11" s="1">
        <f t="shared" ca="1" si="0"/>
        <v>9</v>
      </c>
    </row>
    <row r="12" spans="1:2" x14ac:dyDescent="0.2">
      <c r="A12" s="1">
        <f t="shared" ca="1" si="0"/>
        <v>12</v>
      </c>
      <c r="B12" s="1">
        <f t="shared" ca="1" si="0"/>
        <v>19</v>
      </c>
    </row>
    <row r="13" spans="1:2" x14ac:dyDescent="0.2">
      <c r="A13" s="1">
        <f t="shared" ca="1" si="0"/>
        <v>16</v>
      </c>
      <c r="B13" s="1">
        <f t="shared" ca="1" si="0"/>
        <v>7</v>
      </c>
    </row>
    <row r="14" spans="1:2" x14ac:dyDescent="0.2">
      <c r="A14" s="1">
        <f t="shared" ca="1" si="0"/>
        <v>11</v>
      </c>
      <c r="B14" s="1">
        <f t="shared" ca="1" si="0"/>
        <v>10</v>
      </c>
    </row>
    <row r="15" spans="1:2" x14ac:dyDescent="0.2">
      <c r="A15" s="1">
        <f t="shared" ca="1" si="0"/>
        <v>6</v>
      </c>
      <c r="B15" s="1">
        <f t="shared" ca="1" si="0"/>
        <v>5</v>
      </c>
    </row>
    <row r="16" spans="1:2" x14ac:dyDescent="0.2">
      <c r="A16" s="1">
        <f t="shared" ca="1" si="0"/>
        <v>10</v>
      </c>
      <c r="B16" s="1">
        <f t="shared" ca="1" si="0"/>
        <v>15</v>
      </c>
    </row>
    <row r="17" spans="1:2" x14ac:dyDescent="0.2">
      <c r="A17" s="1">
        <f t="shared" ca="1" si="0"/>
        <v>18</v>
      </c>
      <c r="B17" s="1">
        <f t="shared" ca="1" si="0"/>
        <v>5</v>
      </c>
    </row>
    <row r="18" spans="1:2" x14ac:dyDescent="0.2">
      <c r="A18" s="1">
        <f t="shared" ca="1" si="0"/>
        <v>9</v>
      </c>
      <c r="B18" s="1">
        <f t="shared" ca="1" si="0"/>
        <v>9</v>
      </c>
    </row>
    <row r="19" spans="1:2" x14ac:dyDescent="0.2">
      <c r="A19" s="1">
        <f t="shared" ca="1" si="0"/>
        <v>20</v>
      </c>
      <c r="B19" s="1">
        <f t="shared" ca="1" si="0"/>
        <v>13</v>
      </c>
    </row>
    <row r="20" spans="1:2" x14ac:dyDescent="0.2">
      <c r="A20" s="1">
        <f t="shared" ca="1" si="0"/>
        <v>14</v>
      </c>
      <c r="B20" s="1">
        <f t="shared" ca="1" si="0"/>
        <v>18</v>
      </c>
    </row>
    <row r="21" spans="1:2" x14ac:dyDescent="0.2">
      <c r="A21" s="1">
        <f t="shared" ca="1" si="0"/>
        <v>8</v>
      </c>
      <c r="B21" s="1">
        <f t="shared" ca="1" si="0"/>
        <v>12</v>
      </c>
    </row>
    <row r="22" spans="1:2" x14ac:dyDescent="0.2">
      <c r="A22" s="1">
        <f t="shared" ca="1" si="0"/>
        <v>13</v>
      </c>
      <c r="B22" s="1">
        <f t="shared" ca="1" si="0"/>
        <v>20</v>
      </c>
    </row>
    <row r="23" spans="1:2" x14ac:dyDescent="0.2">
      <c r="A23" s="1">
        <f t="shared" ca="1" si="0"/>
        <v>13</v>
      </c>
      <c r="B23" s="1">
        <f t="shared" ca="1" si="0"/>
        <v>10</v>
      </c>
    </row>
    <row r="24" spans="1:2" x14ac:dyDescent="0.2">
      <c r="A24" s="1">
        <f t="shared" ca="1" si="0"/>
        <v>7</v>
      </c>
      <c r="B24" s="1">
        <f t="shared" ca="1" si="0"/>
        <v>18</v>
      </c>
    </row>
    <row r="25" spans="1:2" x14ac:dyDescent="0.2">
      <c r="A25" s="1">
        <f t="shared" ca="1" si="0"/>
        <v>10</v>
      </c>
      <c r="B25" s="1">
        <f t="shared" ca="1" si="0"/>
        <v>14</v>
      </c>
    </row>
    <row r="26" spans="1:2" x14ac:dyDescent="0.2">
      <c r="A26" s="1">
        <f t="shared" ca="1" si="0"/>
        <v>8</v>
      </c>
      <c r="B26" s="1">
        <f t="shared" ca="1" si="0"/>
        <v>9</v>
      </c>
    </row>
    <row r="27" spans="1:2" x14ac:dyDescent="0.2">
      <c r="A27" s="1">
        <f t="shared" ca="1" si="0"/>
        <v>17</v>
      </c>
      <c r="B27" s="1">
        <f t="shared" ca="1" si="0"/>
        <v>17</v>
      </c>
    </row>
    <row r="28" spans="1:2" x14ac:dyDescent="0.2">
      <c r="A28" s="1">
        <f t="shared" ca="1" si="0"/>
        <v>7</v>
      </c>
      <c r="B28" s="1">
        <f t="shared" ca="1" si="0"/>
        <v>12</v>
      </c>
    </row>
    <row r="29" spans="1:2" x14ac:dyDescent="0.2">
      <c r="A29" s="1">
        <f t="shared" ca="1" si="0"/>
        <v>18</v>
      </c>
      <c r="B29" s="1">
        <f t="shared" ca="1" si="0"/>
        <v>13</v>
      </c>
    </row>
    <row r="30" spans="1:2" x14ac:dyDescent="0.2">
      <c r="A30" s="1">
        <f t="shared" ca="1" si="0"/>
        <v>5</v>
      </c>
      <c r="B30" s="1">
        <f t="shared" ca="1" si="0"/>
        <v>17</v>
      </c>
    </row>
    <row r="32" spans="1:2" x14ac:dyDescent="0.2">
      <c r="A32" s="4" t="s">
        <v>3</v>
      </c>
      <c r="B32" s="4">
        <f ca="1">CORREL(A5:A30, B5:B30)</f>
        <v>-4.3111474842104237E-2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J21" sqref="J21"/>
    </sheetView>
  </sheetViews>
  <sheetFormatPr baseColWidth="10" defaultColWidth="17.1640625" defaultRowHeight="16" x14ac:dyDescent="0.2"/>
  <cols>
    <col min="1" max="16384" width="17.1640625" style="4"/>
  </cols>
  <sheetData>
    <row r="1" spans="1:12" x14ac:dyDescent="0.2">
      <c r="A1" s="4" t="s">
        <v>0</v>
      </c>
    </row>
    <row r="2" spans="1:12" x14ac:dyDescent="0.2">
      <c r="A2" s="2"/>
    </row>
    <row r="3" spans="1:12" x14ac:dyDescent="0.2">
      <c r="A3" s="2"/>
    </row>
    <row r="4" spans="1:12" x14ac:dyDescent="0.2">
      <c r="A4" s="3" t="s">
        <v>1</v>
      </c>
      <c r="B4" s="5" t="s">
        <v>2</v>
      </c>
      <c r="D4" t="s">
        <v>6</v>
      </c>
      <c r="E4"/>
      <c r="F4"/>
      <c r="G4"/>
      <c r="H4"/>
      <c r="I4"/>
      <c r="J4"/>
      <c r="K4"/>
      <c r="L4"/>
    </row>
    <row r="5" spans="1:12" ht="17" thickBot="1" x14ac:dyDescent="0.25">
      <c r="A5" s="1">
        <v>9.8000000000000007</v>
      </c>
      <c r="B5" s="1">
        <v>12.3</v>
      </c>
      <c r="D5"/>
      <c r="E5"/>
      <c r="F5"/>
      <c r="G5"/>
      <c r="H5"/>
      <c r="I5"/>
      <c r="J5"/>
      <c r="K5"/>
      <c r="L5"/>
    </row>
    <row r="6" spans="1:12" x14ac:dyDescent="0.2">
      <c r="A6" s="1">
        <v>8.1999999999999993</v>
      </c>
      <c r="B6" s="1">
        <v>11.3</v>
      </c>
      <c r="D6" s="10" t="s">
        <v>7</v>
      </c>
      <c r="E6" s="10"/>
      <c r="F6"/>
      <c r="G6"/>
      <c r="H6"/>
      <c r="I6"/>
      <c r="J6"/>
      <c r="K6"/>
      <c r="L6"/>
    </row>
    <row r="7" spans="1:12" x14ac:dyDescent="0.2">
      <c r="A7" s="1">
        <v>16.5</v>
      </c>
      <c r="B7" s="1">
        <v>21.2</v>
      </c>
      <c r="D7" s="11" t="s">
        <v>8</v>
      </c>
      <c r="E7" s="11">
        <v>0.8809281212047918</v>
      </c>
      <c r="F7"/>
      <c r="G7"/>
      <c r="H7"/>
      <c r="I7"/>
      <c r="J7"/>
      <c r="K7"/>
      <c r="L7"/>
    </row>
    <row r="8" spans="1:12" x14ac:dyDescent="0.2">
      <c r="A8" s="1">
        <v>11.4</v>
      </c>
      <c r="B8" s="1">
        <v>15.4</v>
      </c>
      <c r="D8" s="11" t="s">
        <v>9</v>
      </c>
      <c r="E8" s="11">
        <v>0.7760343547294043</v>
      </c>
      <c r="F8"/>
      <c r="G8"/>
      <c r="H8"/>
      <c r="I8"/>
      <c r="J8"/>
      <c r="K8"/>
      <c r="L8"/>
    </row>
    <row r="9" spans="1:12" x14ac:dyDescent="0.2">
      <c r="A9" s="1">
        <v>17.899999999999999</v>
      </c>
      <c r="B9" s="1">
        <v>24.3</v>
      </c>
      <c r="D9" s="7" t="s">
        <v>10</v>
      </c>
      <c r="E9" s="7">
        <v>0.76670245284312954</v>
      </c>
      <c r="F9"/>
      <c r="G9"/>
      <c r="H9"/>
      <c r="I9"/>
      <c r="J9"/>
      <c r="K9"/>
      <c r="L9"/>
    </row>
    <row r="10" spans="1:12" x14ac:dyDescent="0.2">
      <c r="A10" s="1">
        <v>5.0999999999999996</v>
      </c>
      <c r="B10" s="1">
        <v>8.8000000000000007</v>
      </c>
      <c r="D10" s="11" t="s">
        <v>11</v>
      </c>
      <c r="E10" s="11">
        <v>2.4949481339284159</v>
      </c>
      <c r="F10"/>
      <c r="G10"/>
      <c r="H10"/>
      <c r="I10"/>
      <c r="J10"/>
      <c r="K10"/>
      <c r="L10"/>
    </row>
    <row r="11" spans="1:12" ht="17" thickBot="1" x14ac:dyDescent="0.25">
      <c r="A11" s="1">
        <v>21.5</v>
      </c>
      <c r="B11" s="1">
        <v>33</v>
      </c>
      <c r="D11" s="12" t="s">
        <v>12</v>
      </c>
      <c r="E11" s="12">
        <v>26</v>
      </c>
      <c r="F11"/>
      <c r="G11"/>
      <c r="H11"/>
      <c r="I11"/>
      <c r="J11"/>
      <c r="K11"/>
      <c r="L11"/>
    </row>
    <row r="12" spans="1:12" x14ac:dyDescent="0.2">
      <c r="A12" s="1">
        <v>10.1</v>
      </c>
      <c r="B12" s="1">
        <v>17.399999999999999</v>
      </c>
      <c r="D12"/>
      <c r="E12"/>
      <c r="F12"/>
      <c r="G12"/>
      <c r="H12"/>
      <c r="I12"/>
      <c r="J12"/>
      <c r="K12"/>
      <c r="L12"/>
    </row>
    <row r="13" spans="1:12" ht="17" thickBot="1" x14ac:dyDescent="0.25">
      <c r="A13" s="1">
        <v>13.7</v>
      </c>
      <c r="B13" s="1">
        <v>14.9</v>
      </c>
      <c r="D13" t="s">
        <v>13</v>
      </c>
      <c r="E13"/>
      <c r="F13"/>
      <c r="G13"/>
      <c r="H13"/>
      <c r="I13"/>
      <c r="J13"/>
      <c r="K13"/>
      <c r="L13"/>
    </row>
    <row r="14" spans="1:12" x14ac:dyDescent="0.2">
      <c r="A14" s="1">
        <v>14.1</v>
      </c>
      <c r="B14" s="1">
        <v>17.100000000000001</v>
      </c>
      <c r="D14" s="9"/>
      <c r="E14" s="9" t="s">
        <v>18</v>
      </c>
      <c r="F14" s="9" t="s">
        <v>19</v>
      </c>
      <c r="G14" s="9" t="s">
        <v>20</v>
      </c>
      <c r="H14" s="9" t="s">
        <v>21</v>
      </c>
      <c r="I14" s="9" t="s">
        <v>22</v>
      </c>
      <c r="J14"/>
      <c r="K14"/>
      <c r="L14"/>
    </row>
    <row r="15" spans="1:12" x14ac:dyDescent="0.2">
      <c r="A15" s="1">
        <v>17.600000000000001</v>
      </c>
      <c r="B15" s="1">
        <v>19.100000000000001</v>
      </c>
      <c r="D15" s="7" t="s">
        <v>14</v>
      </c>
      <c r="E15" s="7">
        <v>1</v>
      </c>
      <c r="F15" s="7">
        <v>517.6471498777089</v>
      </c>
      <c r="G15" s="7">
        <v>517.6471498777089</v>
      </c>
      <c r="H15" s="7">
        <v>83.159292091441799</v>
      </c>
      <c r="I15" s="7">
        <v>2.8829987970729429E-9</v>
      </c>
      <c r="J15"/>
      <c r="K15"/>
      <c r="L15"/>
    </row>
    <row r="16" spans="1:12" x14ac:dyDescent="0.2">
      <c r="A16" s="1">
        <v>5.7</v>
      </c>
      <c r="B16" s="1">
        <v>9.8000000000000007</v>
      </c>
      <c r="D16" s="7" t="s">
        <v>15</v>
      </c>
      <c r="E16" s="7">
        <v>24</v>
      </c>
      <c r="F16" s="7">
        <v>149.39438858382925</v>
      </c>
      <c r="G16" s="7">
        <v>6.2247661909928853</v>
      </c>
      <c r="H16" s="7"/>
      <c r="I16" s="7"/>
      <c r="J16"/>
      <c r="K16"/>
      <c r="L16"/>
    </row>
    <row r="17" spans="1:12" ht="17" thickBot="1" x14ac:dyDescent="0.25">
      <c r="A17" s="1">
        <v>10.3</v>
      </c>
      <c r="B17" s="1">
        <v>16.3</v>
      </c>
      <c r="D17" s="8" t="s">
        <v>16</v>
      </c>
      <c r="E17" s="8">
        <v>25</v>
      </c>
      <c r="F17" s="8">
        <v>667.04153846153815</v>
      </c>
      <c r="G17" s="8"/>
      <c r="H17" s="8"/>
      <c r="I17" s="8"/>
      <c r="J17"/>
      <c r="K17"/>
      <c r="L17"/>
    </row>
    <row r="18" spans="1:12" ht="17" thickBot="1" x14ac:dyDescent="0.25">
      <c r="A18" s="1">
        <v>11.1</v>
      </c>
      <c r="B18" s="1">
        <v>13.1</v>
      </c>
      <c r="D18"/>
      <c r="E18"/>
      <c r="F18"/>
      <c r="G18"/>
      <c r="H18"/>
      <c r="I18"/>
      <c r="J18"/>
      <c r="K18"/>
      <c r="L18"/>
    </row>
    <row r="19" spans="1:12" x14ac:dyDescent="0.2">
      <c r="A19" s="1">
        <v>14.8</v>
      </c>
      <c r="B19" s="1">
        <v>15.2</v>
      </c>
      <c r="D19" s="9"/>
      <c r="E19" s="9" t="s">
        <v>23</v>
      </c>
      <c r="F19" s="9" t="s">
        <v>11</v>
      </c>
      <c r="G19" s="9" t="s">
        <v>24</v>
      </c>
      <c r="H19" s="9" t="s">
        <v>25</v>
      </c>
      <c r="I19" s="9" t="s">
        <v>26</v>
      </c>
      <c r="J19" s="9" t="s">
        <v>27</v>
      </c>
      <c r="K19" s="9" t="s">
        <v>28</v>
      </c>
      <c r="L19" s="9" t="s">
        <v>29</v>
      </c>
    </row>
    <row r="20" spans="1:12" x14ac:dyDescent="0.2">
      <c r="A20" s="1">
        <v>15.2</v>
      </c>
      <c r="B20" s="1">
        <v>20.2</v>
      </c>
      <c r="D20" s="13" t="s">
        <v>17</v>
      </c>
      <c r="E20" s="13">
        <v>1.7975109328247836</v>
      </c>
      <c r="F20" s="7">
        <v>1.6703508297329275</v>
      </c>
      <c r="G20" s="7">
        <v>1.0761277815584334</v>
      </c>
      <c r="H20" s="7">
        <v>0.29256939229509465</v>
      </c>
      <c r="I20" s="7">
        <v>-1.6499237420751842</v>
      </c>
      <c r="J20" s="7">
        <v>5.2449456077247518</v>
      </c>
      <c r="K20" s="7">
        <v>-1.6499237420751842</v>
      </c>
      <c r="L20" s="7">
        <v>5.2449456077247518</v>
      </c>
    </row>
    <row r="21" spans="1:12" ht="17" thickBot="1" x14ac:dyDescent="0.25">
      <c r="A21" s="1">
        <v>9.1</v>
      </c>
      <c r="B21" s="1">
        <v>11.3</v>
      </c>
      <c r="D21" s="14" t="s">
        <v>1</v>
      </c>
      <c r="E21" s="14">
        <v>1.1759773780948934</v>
      </c>
      <c r="F21" s="8">
        <v>0.12895660040503523</v>
      </c>
      <c r="G21" s="8">
        <v>9.1191716779234842</v>
      </c>
      <c r="H21" s="8">
        <v>2.8829987970729429E-9</v>
      </c>
      <c r="I21" s="8">
        <v>0.90982403600650119</v>
      </c>
      <c r="J21" s="8">
        <v>1.4421307201832856</v>
      </c>
      <c r="K21" s="8">
        <v>0.90982403600650119</v>
      </c>
      <c r="L21" s="8">
        <v>1.4421307201832856</v>
      </c>
    </row>
    <row r="22" spans="1:12" x14ac:dyDescent="0.2">
      <c r="A22" s="1">
        <v>13.3</v>
      </c>
      <c r="B22" s="1">
        <v>22.4</v>
      </c>
      <c r="D22"/>
      <c r="E22"/>
      <c r="F22"/>
      <c r="G22"/>
      <c r="H22"/>
      <c r="I22"/>
      <c r="J22"/>
      <c r="K22"/>
      <c r="L22"/>
    </row>
    <row r="23" spans="1:12" x14ac:dyDescent="0.2">
      <c r="A23" s="1">
        <v>17.100000000000001</v>
      </c>
      <c r="B23" s="1">
        <v>19.3</v>
      </c>
      <c r="D23"/>
      <c r="E23"/>
      <c r="F23"/>
      <c r="G23"/>
      <c r="H23"/>
      <c r="I23"/>
      <c r="J23"/>
      <c r="K23"/>
      <c r="L23"/>
    </row>
    <row r="24" spans="1:12" x14ac:dyDescent="0.2">
      <c r="A24" s="1">
        <v>13.2</v>
      </c>
      <c r="B24" s="1">
        <v>17.5</v>
      </c>
      <c r="D24"/>
      <c r="E24"/>
      <c r="F24"/>
      <c r="G24"/>
      <c r="H24"/>
      <c r="I24"/>
      <c r="J24"/>
      <c r="K24"/>
      <c r="L24"/>
    </row>
    <row r="25" spans="1:12" x14ac:dyDescent="0.2">
      <c r="A25" s="1">
        <v>8.8000000000000007</v>
      </c>
      <c r="B25" s="1">
        <v>10.199999999999999</v>
      </c>
      <c r="G25" s="6"/>
    </row>
    <row r="26" spans="1:12" x14ac:dyDescent="0.2">
      <c r="A26" s="1">
        <v>9.1999999999999993</v>
      </c>
      <c r="B26" s="1">
        <v>14.2</v>
      </c>
    </row>
    <row r="27" spans="1:12" x14ac:dyDescent="0.2">
      <c r="A27" s="1">
        <v>11.9</v>
      </c>
      <c r="B27" s="1">
        <v>15.8</v>
      </c>
    </row>
    <row r="28" spans="1:12" x14ac:dyDescent="0.2">
      <c r="A28" s="1">
        <v>13.8</v>
      </c>
      <c r="B28" s="1">
        <v>16.399999999999999</v>
      </c>
    </row>
    <row r="29" spans="1:12" x14ac:dyDescent="0.2">
      <c r="A29" s="1">
        <v>10.3</v>
      </c>
      <c r="B29" s="1">
        <v>14.8</v>
      </c>
    </row>
    <row r="30" spans="1:12" x14ac:dyDescent="0.2">
      <c r="A30" s="1">
        <v>12.3</v>
      </c>
      <c r="B30" s="1">
        <v>14.1</v>
      </c>
    </row>
    <row r="32" spans="1:12" x14ac:dyDescent="0.2">
      <c r="A32" s="4" t="s">
        <v>3</v>
      </c>
      <c r="B32" s="4">
        <f>CORREL(A5:A30, B5:B30)</f>
        <v>0.88092812120479214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F29" sqref="F29"/>
    </sheetView>
  </sheetViews>
  <sheetFormatPr baseColWidth="10" defaultColWidth="17.1640625" defaultRowHeight="16" x14ac:dyDescent="0.2"/>
  <cols>
    <col min="1" max="1" width="10.1640625" style="4" customWidth="1"/>
    <col min="2" max="2" width="10.33203125" style="4" customWidth="1"/>
    <col min="3" max="3" width="12.6640625" style="4" customWidth="1"/>
    <col min="4" max="16384" width="17.1640625" style="4"/>
  </cols>
  <sheetData>
    <row r="1" spans="1:13" x14ac:dyDescent="0.2">
      <c r="A1" s="4" t="s">
        <v>0</v>
      </c>
    </row>
    <row r="2" spans="1:13" x14ac:dyDescent="0.2">
      <c r="B2" s="2"/>
    </row>
    <row r="3" spans="1:13" x14ac:dyDescent="0.2">
      <c r="B3" s="2"/>
    </row>
    <row r="4" spans="1:13" x14ac:dyDescent="0.2">
      <c r="A4" s="3" t="s">
        <v>32</v>
      </c>
      <c r="B4" s="3" t="s">
        <v>33</v>
      </c>
      <c r="C4" s="3" t="s">
        <v>34</v>
      </c>
      <c r="D4"/>
      <c r="E4" t="s">
        <v>6</v>
      </c>
      <c r="F4"/>
      <c r="G4"/>
      <c r="H4"/>
      <c r="I4"/>
      <c r="J4"/>
      <c r="K4"/>
      <c r="L4"/>
      <c r="M4"/>
    </row>
    <row r="5" spans="1:13" ht="17" thickBot="1" x14ac:dyDescent="0.25">
      <c r="A5" s="1">
        <v>12.3</v>
      </c>
      <c r="B5" s="1">
        <v>9.8000000000000007</v>
      </c>
      <c r="C5" s="15">
        <v>1157.2</v>
      </c>
      <c r="D5"/>
      <c r="E5"/>
      <c r="F5"/>
      <c r="G5"/>
      <c r="H5"/>
      <c r="I5"/>
      <c r="J5"/>
      <c r="K5"/>
      <c r="L5"/>
      <c r="M5"/>
    </row>
    <row r="6" spans="1:13" x14ac:dyDescent="0.2">
      <c r="A6" s="1">
        <v>11.3</v>
      </c>
      <c r="B6" s="1">
        <v>8.1999999999999993</v>
      </c>
      <c r="C6" s="15">
        <v>1133.5999999999999</v>
      </c>
      <c r="D6"/>
      <c r="E6" s="10" t="s">
        <v>7</v>
      </c>
      <c r="F6" s="10"/>
      <c r="G6"/>
      <c r="H6"/>
      <c r="I6"/>
      <c r="J6"/>
      <c r="K6"/>
      <c r="L6"/>
      <c r="M6"/>
    </row>
    <row r="7" spans="1:13" x14ac:dyDescent="0.2">
      <c r="A7" s="1">
        <v>21.2</v>
      </c>
      <c r="B7" s="1">
        <v>16.5</v>
      </c>
      <c r="C7" s="15">
        <v>989.35</v>
      </c>
      <c r="D7" t="s">
        <v>30</v>
      </c>
      <c r="E7" s="11" t="s">
        <v>8</v>
      </c>
      <c r="F7" s="11">
        <v>0.91418837674321274</v>
      </c>
      <c r="G7"/>
      <c r="H7"/>
      <c r="I7"/>
      <c r="J7"/>
      <c r="K7"/>
      <c r="L7"/>
      <c r="M7"/>
    </row>
    <row r="8" spans="1:13" x14ac:dyDescent="0.2">
      <c r="A8" s="1">
        <v>15.4</v>
      </c>
      <c r="B8" s="1">
        <v>11.4</v>
      </c>
      <c r="C8" s="15">
        <v>1163.92</v>
      </c>
      <c r="D8"/>
      <c r="E8" s="11" t="s">
        <v>9</v>
      </c>
      <c r="F8" s="11">
        <v>0.83574038817239027</v>
      </c>
      <c r="G8"/>
      <c r="H8"/>
      <c r="I8"/>
      <c r="J8"/>
      <c r="K8"/>
      <c r="L8"/>
      <c r="M8"/>
    </row>
    <row r="9" spans="1:13" x14ac:dyDescent="0.2">
      <c r="A9" s="1">
        <v>24.3</v>
      </c>
      <c r="B9" s="1">
        <v>17.899999999999999</v>
      </c>
      <c r="C9" s="15">
        <v>1272.17</v>
      </c>
      <c r="D9"/>
      <c r="E9" s="7" t="s">
        <v>10</v>
      </c>
      <c r="F9" s="7">
        <v>0.82145694366564159</v>
      </c>
      <c r="G9"/>
      <c r="H9"/>
      <c r="I9"/>
      <c r="J9"/>
      <c r="K9"/>
      <c r="L9"/>
      <c r="M9"/>
    </row>
    <row r="10" spans="1:13" x14ac:dyDescent="0.2">
      <c r="A10" s="1">
        <v>8.8000000000000007</v>
      </c>
      <c r="B10" s="1">
        <v>5.0999999999999996</v>
      </c>
      <c r="C10" s="15">
        <v>1123.9100000000001</v>
      </c>
      <c r="D10"/>
      <c r="E10" s="7" t="s">
        <v>11</v>
      </c>
      <c r="F10" s="7">
        <v>2.1826189312740372</v>
      </c>
      <c r="G10"/>
      <c r="H10"/>
      <c r="I10"/>
      <c r="J10"/>
      <c r="K10"/>
      <c r="L10"/>
      <c r="M10"/>
    </row>
    <row r="11" spans="1:13" ht="17" thickBot="1" x14ac:dyDescent="0.25">
      <c r="A11" s="1">
        <v>33</v>
      </c>
      <c r="B11" s="1">
        <v>21.5</v>
      </c>
      <c r="C11" s="15">
        <v>1327.71</v>
      </c>
      <c r="D11"/>
      <c r="E11" s="8" t="s">
        <v>12</v>
      </c>
      <c r="F11" s="8">
        <v>26</v>
      </c>
      <c r="G11"/>
      <c r="H11"/>
      <c r="I11"/>
      <c r="J11"/>
      <c r="K11"/>
      <c r="L11"/>
      <c r="M11"/>
    </row>
    <row r="12" spans="1:13" x14ac:dyDescent="0.2">
      <c r="A12" s="1">
        <v>17.399999999999999</v>
      </c>
      <c r="B12" s="1">
        <v>10.1</v>
      </c>
      <c r="C12" s="15">
        <v>1193.05</v>
      </c>
      <c r="D12"/>
      <c r="E12"/>
      <c r="F12"/>
      <c r="G12"/>
      <c r="H12"/>
      <c r="I12"/>
      <c r="J12"/>
      <c r="K12"/>
      <c r="L12"/>
      <c r="M12"/>
    </row>
    <row r="13" spans="1:13" ht="17" thickBot="1" x14ac:dyDescent="0.25">
      <c r="A13" s="1">
        <v>14.9</v>
      </c>
      <c r="B13" s="1">
        <v>13.7</v>
      </c>
      <c r="C13" s="15">
        <v>1127.48</v>
      </c>
      <c r="D13"/>
      <c r="E13" t="s">
        <v>13</v>
      </c>
      <c r="F13"/>
      <c r="G13"/>
      <c r="H13"/>
      <c r="I13"/>
      <c r="J13"/>
      <c r="K13"/>
      <c r="L13"/>
      <c r="M13"/>
    </row>
    <row r="14" spans="1:13" x14ac:dyDescent="0.2">
      <c r="A14" s="1">
        <v>17.100000000000001</v>
      </c>
      <c r="B14" s="1">
        <v>14.1</v>
      </c>
      <c r="C14" s="15">
        <v>1159.8499999999999</v>
      </c>
      <c r="D14"/>
      <c r="E14" s="9"/>
      <c r="F14" s="9" t="s">
        <v>18</v>
      </c>
      <c r="G14" s="9" t="s">
        <v>19</v>
      </c>
      <c r="H14" s="9" t="s">
        <v>20</v>
      </c>
      <c r="I14" s="9" t="s">
        <v>21</v>
      </c>
      <c r="J14" s="9" t="s">
        <v>22</v>
      </c>
      <c r="K14"/>
      <c r="L14"/>
      <c r="M14"/>
    </row>
    <row r="15" spans="1:13" x14ac:dyDescent="0.2">
      <c r="A15" s="1">
        <v>19.100000000000001</v>
      </c>
      <c r="B15" s="1">
        <v>17.600000000000001</v>
      </c>
      <c r="C15" s="15">
        <v>1193.3499999999999</v>
      </c>
      <c r="D15"/>
      <c r="E15" s="7" t="s">
        <v>14</v>
      </c>
      <c r="F15" s="7">
        <v>2</v>
      </c>
      <c r="G15" s="7">
        <v>557.47355428095432</v>
      </c>
      <c r="H15" s="25">
        <v>278.73677714047716</v>
      </c>
      <c r="I15" s="25">
        <v>58.511123684312835</v>
      </c>
      <c r="J15" s="25">
        <v>9.519280192196495E-10</v>
      </c>
      <c r="K15"/>
      <c r="L15"/>
      <c r="M15"/>
    </row>
    <row r="16" spans="1:13" x14ac:dyDescent="0.2">
      <c r="A16" s="1">
        <v>9.8000000000000007</v>
      </c>
      <c r="B16" s="1">
        <v>5.7</v>
      </c>
      <c r="C16" s="15">
        <v>1069.25</v>
      </c>
      <c r="D16"/>
      <c r="E16" s="7" t="s">
        <v>15</v>
      </c>
      <c r="F16" s="7">
        <v>23</v>
      </c>
      <c r="G16" s="7">
        <v>109.56798418058386</v>
      </c>
      <c r="H16" s="25">
        <v>4.7638253991558202</v>
      </c>
      <c r="I16" s="25"/>
      <c r="J16" s="25"/>
      <c r="K16"/>
      <c r="L16"/>
      <c r="M16"/>
    </row>
    <row r="17" spans="1:13" ht="17" thickBot="1" x14ac:dyDescent="0.25">
      <c r="A17" s="1">
        <v>16.3</v>
      </c>
      <c r="B17" s="1">
        <v>10.3</v>
      </c>
      <c r="C17" s="15">
        <v>1173.67</v>
      </c>
      <c r="D17"/>
      <c r="E17" s="8" t="s">
        <v>16</v>
      </c>
      <c r="F17" s="8">
        <v>25</v>
      </c>
      <c r="G17" s="8">
        <v>667.04153846153815</v>
      </c>
      <c r="H17" s="8"/>
      <c r="I17" s="8"/>
      <c r="J17" s="8"/>
      <c r="K17"/>
      <c r="L17"/>
      <c r="M17"/>
    </row>
    <row r="18" spans="1:13" ht="17" thickBot="1" x14ac:dyDescent="0.25">
      <c r="A18" s="1">
        <v>13.1</v>
      </c>
      <c r="B18" s="1">
        <v>11.1</v>
      </c>
      <c r="C18" s="15">
        <v>1112.23</v>
      </c>
      <c r="D18"/>
      <c r="E18"/>
      <c r="F18"/>
      <c r="G18"/>
      <c r="H18"/>
      <c r="I18"/>
      <c r="J18"/>
      <c r="K18"/>
      <c r="L18"/>
      <c r="M18"/>
    </row>
    <row r="19" spans="1:13" x14ac:dyDescent="0.2">
      <c r="A19" s="1">
        <v>15.2</v>
      </c>
      <c r="B19" s="1">
        <v>14.8</v>
      </c>
      <c r="C19" s="15">
        <v>1119.94</v>
      </c>
      <c r="D19"/>
      <c r="E19" s="9"/>
      <c r="F19" s="9" t="s">
        <v>23</v>
      </c>
      <c r="G19" s="9" t="s">
        <v>11</v>
      </c>
      <c r="H19" s="9" t="s">
        <v>24</v>
      </c>
      <c r="I19" s="9" t="s">
        <v>25</v>
      </c>
      <c r="J19" s="9" t="s">
        <v>26</v>
      </c>
      <c r="K19" s="9" t="s">
        <v>27</v>
      </c>
      <c r="L19" s="9" t="s">
        <v>28</v>
      </c>
      <c r="M19" s="9" t="s">
        <v>29</v>
      </c>
    </row>
    <row r="20" spans="1:13" x14ac:dyDescent="0.2">
      <c r="A20" s="1">
        <v>20.2</v>
      </c>
      <c r="B20" s="1">
        <v>15.2</v>
      </c>
      <c r="C20" s="15">
        <v>1212.42</v>
      </c>
      <c r="D20"/>
      <c r="E20" s="11" t="s">
        <v>17</v>
      </c>
      <c r="F20" s="11">
        <v>-20.857381352182408</v>
      </c>
      <c r="G20" s="7">
        <v>7.9703712123116803</v>
      </c>
      <c r="H20" s="23">
        <v>-2.6168644842996032</v>
      </c>
      <c r="I20" s="23">
        <v>1.5416048084686731E-2</v>
      </c>
      <c r="J20" s="7">
        <v>-37.345350418395867</v>
      </c>
      <c r="K20" s="7">
        <v>-4.3694122859689486</v>
      </c>
      <c r="L20" s="7">
        <v>-37.345350418395867</v>
      </c>
      <c r="M20" s="7">
        <v>-4.3694122859689486</v>
      </c>
    </row>
    <row r="21" spans="1:13" x14ac:dyDescent="0.2">
      <c r="A21" s="1">
        <v>11.3</v>
      </c>
      <c r="B21" s="1">
        <v>9.1</v>
      </c>
      <c r="C21" s="15">
        <v>1146.08</v>
      </c>
      <c r="D21"/>
      <c r="E21" s="11" t="s">
        <v>33</v>
      </c>
      <c r="F21" s="11">
        <v>0.97418505524037735</v>
      </c>
      <c r="G21" s="7">
        <v>0.13265576038461899</v>
      </c>
      <c r="H21" s="23">
        <v>7.3437071440836652</v>
      </c>
      <c r="I21" s="23">
        <v>1.803503651211935E-7</v>
      </c>
      <c r="J21" s="7">
        <v>0.69976570695480955</v>
      </c>
      <c r="K21" s="7">
        <v>1.2486044035259452</v>
      </c>
      <c r="L21" s="7">
        <v>0.69976570695480955</v>
      </c>
      <c r="M21" s="7">
        <v>1.2486044035259452</v>
      </c>
    </row>
    <row r="22" spans="1:13" ht="17" thickBot="1" x14ac:dyDescent="0.25">
      <c r="A22" s="1">
        <v>22.4</v>
      </c>
      <c r="B22" s="1">
        <v>13.3</v>
      </c>
      <c r="C22" s="15">
        <v>1259.05</v>
      </c>
      <c r="D22"/>
      <c r="E22" s="12" t="s">
        <v>34</v>
      </c>
      <c r="F22" s="12">
        <v>2.1631748295745094E-2</v>
      </c>
      <c r="G22" s="8">
        <v>7.4814191855086861E-3</v>
      </c>
      <c r="H22" s="24">
        <v>2.8913963727156511</v>
      </c>
      <c r="I22" s="24">
        <v>8.2346558638475911E-3</v>
      </c>
      <c r="J22" s="8">
        <v>6.1552535609074675E-3</v>
      </c>
      <c r="K22" s="8">
        <v>3.7108243030582723E-2</v>
      </c>
      <c r="L22" s="8">
        <v>6.1552535609074675E-3</v>
      </c>
      <c r="M22" s="8">
        <v>3.7108243030582723E-2</v>
      </c>
    </row>
    <row r="23" spans="1:13" x14ac:dyDescent="0.2">
      <c r="A23" s="1">
        <v>19.3</v>
      </c>
      <c r="B23" s="1">
        <v>17.100000000000001</v>
      </c>
      <c r="C23" s="15">
        <v>1223.3699999999999</v>
      </c>
      <c r="D23"/>
      <c r="E23"/>
      <c r="F23"/>
      <c r="G23"/>
      <c r="H23"/>
      <c r="I23"/>
      <c r="J23"/>
      <c r="K23"/>
      <c r="L23"/>
      <c r="M23"/>
    </row>
    <row r="24" spans="1:13" x14ac:dyDescent="0.2">
      <c r="A24" s="1">
        <v>17.5</v>
      </c>
      <c r="B24" s="1">
        <v>13.2</v>
      </c>
      <c r="C24" s="15">
        <v>1209.33</v>
      </c>
      <c r="D24"/>
      <c r="E24"/>
      <c r="F24"/>
      <c r="G24"/>
      <c r="H24"/>
      <c r="I24"/>
      <c r="J24"/>
      <c r="K24"/>
      <c r="L24"/>
      <c r="M24"/>
    </row>
    <row r="25" spans="1:13" x14ac:dyDescent="0.2">
      <c r="A25" s="1">
        <v>10.199999999999999</v>
      </c>
      <c r="B25" s="1">
        <v>8.8000000000000007</v>
      </c>
      <c r="C25" s="15">
        <v>1065.54</v>
      </c>
      <c r="E25"/>
      <c r="F25"/>
      <c r="G25"/>
      <c r="H25"/>
      <c r="I25"/>
      <c r="J25"/>
      <c r="K25"/>
      <c r="L25"/>
      <c r="M25"/>
    </row>
    <row r="26" spans="1:13" x14ac:dyDescent="0.2">
      <c r="A26" s="1">
        <v>14.2</v>
      </c>
      <c r="B26" s="1">
        <v>9.1999999999999993</v>
      </c>
      <c r="C26" s="15">
        <v>1154.27</v>
      </c>
    </row>
    <row r="27" spans="1:13" x14ac:dyDescent="0.2">
      <c r="A27" s="1">
        <v>15.8</v>
      </c>
      <c r="B27" s="1">
        <v>11.9</v>
      </c>
      <c r="C27" s="15">
        <v>1168.96</v>
      </c>
    </row>
    <row r="28" spans="1:13" x14ac:dyDescent="0.2">
      <c r="A28" s="1">
        <v>16.399999999999999</v>
      </c>
      <c r="B28" s="1">
        <v>13.8</v>
      </c>
      <c r="C28" s="15">
        <v>1172.48</v>
      </c>
    </row>
    <row r="29" spans="1:13" x14ac:dyDescent="0.2">
      <c r="A29" s="1">
        <v>14.8</v>
      </c>
      <c r="B29" s="1">
        <v>10.3</v>
      </c>
      <c r="C29" s="15">
        <v>1121.31</v>
      </c>
    </row>
    <row r="30" spans="1:13" x14ac:dyDescent="0.2">
      <c r="A30" s="1">
        <v>14.1</v>
      </c>
      <c r="B30" s="1">
        <v>12.3</v>
      </c>
      <c r="C30" s="15">
        <v>1184.05</v>
      </c>
    </row>
    <row r="32" spans="1:13" x14ac:dyDescent="0.2">
      <c r="A32" s="4" t="s">
        <v>31</v>
      </c>
      <c r="B32" s="4">
        <f>CORREL(B5:B30,A5:A30)</f>
        <v>0.88092812120479214</v>
      </c>
      <c r="C32" s="4">
        <f>CORREL(C5:C30,A5:A30)</f>
        <v>0.67125781918373584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D1" sqref="D1:D1048576"/>
    </sheetView>
  </sheetViews>
  <sheetFormatPr baseColWidth="10" defaultColWidth="17.1640625" defaultRowHeight="16" x14ac:dyDescent="0.2"/>
  <cols>
    <col min="1" max="1" width="12.6640625" style="4" customWidth="1"/>
    <col min="2" max="2" width="14.1640625" style="4" customWidth="1"/>
    <col min="3" max="3" width="12.6640625" style="4" customWidth="1"/>
    <col min="4" max="4" width="7.6640625" style="4" customWidth="1"/>
    <col min="5" max="5" width="9" style="4" customWidth="1"/>
    <col min="6" max="6" width="9.6640625" style="4" customWidth="1"/>
    <col min="7" max="16384" width="17.1640625" style="4"/>
  </cols>
  <sheetData>
    <row r="1" spans="1:16" x14ac:dyDescent="0.2">
      <c r="A1" s="4" t="s">
        <v>0</v>
      </c>
    </row>
    <row r="2" spans="1:16" x14ac:dyDescent="0.2">
      <c r="B2" s="2"/>
    </row>
    <row r="3" spans="1:16" x14ac:dyDescent="0.2">
      <c r="B3" s="2"/>
    </row>
    <row r="4" spans="1:16" ht="27" x14ac:dyDescent="0.2">
      <c r="A4" s="19" t="s">
        <v>32</v>
      </c>
      <c r="B4" s="3" t="s">
        <v>33</v>
      </c>
      <c r="C4" s="3" t="s">
        <v>34</v>
      </c>
      <c r="D4" s="3" t="s">
        <v>36</v>
      </c>
      <c r="E4" s="3" t="s">
        <v>37</v>
      </c>
      <c r="F4" s="3" t="s">
        <v>35</v>
      </c>
      <c r="H4" t="s">
        <v>6</v>
      </c>
      <c r="I4"/>
      <c r="J4"/>
      <c r="K4"/>
      <c r="L4"/>
      <c r="M4"/>
      <c r="N4"/>
      <c r="O4"/>
      <c r="P4"/>
    </row>
    <row r="5" spans="1:16" ht="17" thickBot="1" x14ac:dyDescent="0.25">
      <c r="A5" s="1">
        <v>12.3</v>
      </c>
      <c r="B5" s="1">
        <v>9.8000000000000007</v>
      </c>
      <c r="C5" s="15">
        <v>1157.2</v>
      </c>
      <c r="D5" s="1">
        <v>1</v>
      </c>
      <c r="E5" s="1">
        <v>0</v>
      </c>
      <c r="F5" t="s">
        <v>36</v>
      </c>
      <c r="H5"/>
      <c r="I5"/>
      <c r="J5"/>
      <c r="K5"/>
      <c r="L5"/>
      <c r="M5"/>
      <c r="N5"/>
      <c r="O5"/>
      <c r="P5"/>
    </row>
    <row r="6" spans="1:16" x14ac:dyDescent="0.2">
      <c r="A6" s="1">
        <v>11.3</v>
      </c>
      <c r="B6" s="1">
        <v>8.1999999999999993</v>
      </c>
      <c r="C6" s="15">
        <v>1133.5999999999999</v>
      </c>
      <c r="D6" s="1">
        <v>1</v>
      </c>
      <c r="E6" s="1">
        <v>0</v>
      </c>
      <c r="F6" t="s">
        <v>36</v>
      </c>
      <c r="H6" s="10" t="s">
        <v>7</v>
      </c>
      <c r="I6" s="10"/>
      <c r="J6"/>
      <c r="K6"/>
      <c r="L6"/>
      <c r="M6"/>
      <c r="N6"/>
      <c r="O6"/>
      <c r="P6"/>
    </row>
    <row r="7" spans="1:16" x14ac:dyDescent="0.2">
      <c r="A7" s="1">
        <v>21.2</v>
      </c>
      <c r="B7" s="1">
        <v>16.5</v>
      </c>
      <c r="C7" s="15">
        <v>989.35</v>
      </c>
      <c r="D7" s="1">
        <v>1</v>
      </c>
      <c r="E7" s="1">
        <v>0</v>
      </c>
      <c r="F7" t="s">
        <v>36</v>
      </c>
      <c r="H7" s="7" t="s">
        <v>8</v>
      </c>
      <c r="I7" s="7">
        <v>0.9303001516102235</v>
      </c>
      <c r="J7"/>
      <c r="K7"/>
      <c r="L7"/>
      <c r="M7"/>
      <c r="N7"/>
      <c r="O7"/>
      <c r="P7"/>
    </row>
    <row r="8" spans="1:16" x14ac:dyDescent="0.2">
      <c r="A8" s="1">
        <v>15.4</v>
      </c>
      <c r="B8" s="1">
        <v>11.4</v>
      </c>
      <c r="C8" s="15">
        <v>1163.92</v>
      </c>
      <c r="D8" s="1">
        <v>1</v>
      </c>
      <c r="E8" s="1">
        <v>0</v>
      </c>
      <c r="F8" t="s">
        <v>36</v>
      </c>
      <c r="H8" s="7" t="s">
        <v>9</v>
      </c>
      <c r="I8" s="7">
        <v>0.86545837208600473</v>
      </c>
      <c r="J8"/>
      <c r="K8"/>
      <c r="L8"/>
      <c r="M8"/>
      <c r="N8"/>
      <c r="O8"/>
      <c r="P8"/>
    </row>
    <row r="9" spans="1:16" x14ac:dyDescent="0.2">
      <c r="A9" s="1">
        <v>24.3</v>
      </c>
      <c r="B9" s="1">
        <v>17.899999999999999</v>
      </c>
      <c r="C9" s="15">
        <v>1272.17</v>
      </c>
      <c r="D9" s="1">
        <v>1</v>
      </c>
      <c r="E9" s="1">
        <v>0</v>
      </c>
      <c r="F9" t="s">
        <v>36</v>
      </c>
      <c r="H9" s="11" t="s">
        <v>10</v>
      </c>
      <c r="I9" s="11">
        <v>0.83983139534048179</v>
      </c>
      <c r="J9"/>
      <c r="K9"/>
      <c r="L9"/>
      <c r="M9"/>
      <c r="N9"/>
      <c r="O9"/>
      <c r="P9"/>
    </row>
    <row r="10" spans="1:16" x14ac:dyDescent="0.2">
      <c r="A10" s="1">
        <v>8.8000000000000007</v>
      </c>
      <c r="B10" s="1">
        <v>5.0999999999999996</v>
      </c>
      <c r="C10" s="15">
        <v>1123.9100000000001</v>
      </c>
      <c r="D10" s="1">
        <v>1</v>
      </c>
      <c r="E10" s="1">
        <v>0</v>
      </c>
      <c r="F10" t="s">
        <v>36</v>
      </c>
      <c r="H10" s="7" t="s">
        <v>11</v>
      </c>
      <c r="I10" s="7">
        <v>2.0672601429459516</v>
      </c>
      <c r="J10"/>
      <c r="K10"/>
      <c r="L10"/>
      <c r="M10"/>
      <c r="N10"/>
      <c r="O10"/>
      <c r="P10"/>
    </row>
    <row r="11" spans="1:16" ht="17" thickBot="1" x14ac:dyDescent="0.25">
      <c r="A11" s="1">
        <v>33</v>
      </c>
      <c r="B11" s="1">
        <v>21.5</v>
      </c>
      <c r="C11" s="15">
        <v>1327.71</v>
      </c>
      <c r="D11" s="1">
        <v>1</v>
      </c>
      <c r="E11" s="1">
        <v>0</v>
      </c>
      <c r="F11" t="s">
        <v>36</v>
      </c>
      <c r="H11" s="8" t="s">
        <v>12</v>
      </c>
      <c r="I11" s="8">
        <v>26</v>
      </c>
      <c r="J11"/>
      <c r="K11"/>
      <c r="L11"/>
      <c r="M11"/>
      <c r="N11"/>
      <c r="O11"/>
      <c r="P11"/>
    </row>
    <row r="12" spans="1:16" x14ac:dyDescent="0.2">
      <c r="A12" s="1">
        <v>17.399999999999999</v>
      </c>
      <c r="B12" s="1">
        <v>10.1</v>
      </c>
      <c r="C12" s="15">
        <v>1193.05</v>
      </c>
      <c r="D12" s="1">
        <v>1</v>
      </c>
      <c r="E12" s="1">
        <v>0</v>
      </c>
      <c r="F12" t="s">
        <v>36</v>
      </c>
      <c r="H12"/>
      <c r="I12"/>
      <c r="J12"/>
      <c r="K12"/>
      <c r="L12"/>
      <c r="M12"/>
      <c r="N12"/>
      <c r="O12"/>
      <c r="P12"/>
    </row>
    <row r="13" spans="1:16" ht="17" thickBot="1" x14ac:dyDescent="0.25">
      <c r="A13" s="1">
        <v>14.9</v>
      </c>
      <c r="B13" s="1">
        <v>13.7</v>
      </c>
      <c r="C13" s="15">
        <v>1127.48</v>
      </c>
      <c r="D13" s="1">
        <v>0</v>
      </c>
      <c r="E13" s="1">
        <v>1</v>
      </c>
      <c r="F13" t="s">
        <v>37</v>
      </c>
      <c r="H13" t="s">
        <v>13</v>
      </c>
      <c r="I13"/>
      <c r="J13"/>
      <c r="K13"/>
      <c r="L13"/>
      <c r="M13"/>
      <c r="N13"/>
      <c r="O13"/>
      <c r="P13"/>
    </row>
    <row r="14" spans="1:16" x14ac:dyDescent="0.2">
      <c r="A14" s="1">
        <v>17.100000000000001</v>
      </c>
      <c r="B14" s="1">
        <v>14.1</v>
      </c>
      <c r="C14" s="15">
        <v>1159.8499999999999</v>
      </c>
      <c r="D14" s="1">
        <v>0</v>
      </c>
      <c r="E14" s="1">
        <v>1</v>
      </c>
      <c r="F14" t="s">
        <v>37</v>
      </c>
      <c r="H14" s="9"/>
      <c r="I14" s="9" t="s">
        <v>18</v>
      </c>
      <c r="J14" s="9" t="s">
        <v>19</v>
      </c>
      <c r="K14" s="9" t="s">
        <v>20</v>
      </c>
      <c r="L14" s="9" t="s">
        <v>21</v>
      </c>
      <c r="M14" s="9" t="s">
        <v>22</v>
      </c>
      <c r="N14"/>
      <c r="O14"/>
      <c r="P14"/>
    </row>
    <row r="15" spans="1:16" x14ac:dyDescent="0.2">
      <c r="A15" s="1">
        <v>19.100000000000001</v>
      </c>
      <c r="B15" s="1">
        <v>17.600000000000001</v>
      </c>
      <c r="C15" s="15">
        <v>1193.3499999999999</v>
      </c>
      <c r="D15" s="1">
        <v>0</v>
      </c>
      <c r="E15" s="1">
        <v>1</v>
      </c>
      <c r="F15" t="s">
        <v>37</v>
      </c>
      <c r="H15" s="7" t="s">
        <v>14</v>
      </c>
      <c r="I15" s="7">
        <v>4</v>
      </c>
      <c r="J15" s="7">
        <v>577.29668399066691</v>
      </c>
      <c r="K15" s="7">
        <v>144.32417099766673</v>
      </c>
      <c r="L15" s="7">
        <v>33.771380084355926</v>
      </c>
      <c r="M15" s="7">
        <v>7.1906907926261881E-9</v>
      </c>
      <c r="N15"/>
      <c r="O15"/>
      <c r="P15"/>
    </row>
    <row r="16" spans="1:16" x14ac:dyDescent="0.2">
      <c r="A16" s="1">
        <v>9.8000000000000007</v>
      </c>
      <c r="B16" s="1">
        <v>5.7</v>
      </c>
      <c r="C16" s="15">
        <v>1069.25</v>
      </c>
      <c r="D16" s="1">
        <v>0</v>
      </c>
      <c r="E16" s="1">
        <v>1</v>
      </c>
      <c r="F16" t="s">
        <v>37</v>
      </c>
      <c r="H16" s="7" t="s">
        <v>15</v>
      </c>
      <c r="I16" s="7">
        <v>21</v>
      </c>
      <c r="J16" s="7">
        <v>89.744854470871232</v>
      </c>
      <c r="K16" s="7">
        <v>4.2735644986129158</v>
      </c>
      <c r="L16" s="7"/>
      <c r="M16" s="7"/>
      <c r="N16"/>
      <c r="O16"/>
      <c r="P16"/>
    </row>
    <row r="17" spans="1:16" ht="17" thickBot="1" x14ac:dyDescent="0.25">
      <c r="A17" s="1">
        <v>16.3</v>
      </c>
      <c r="B17" s="1">
        <v>10.3</v>
      </c>
      <c r="C17" s="15">
        <v>1173.67</v>
      </c>
      <c r="D17" s="1">
        <v>0</v>
      </c>
      <c r="E17" s="1">
        <v>1</v>
      </c>
      <c r="F17" t="s">
        <v>37</v>
      </c>
      <c r="H17" s="8" t="s">
        <v>16</v>
      </c>
      <c r="I17" s="8">
        <v>25</v>
      </c>
      <c r="J17" s="8">
        <v>667.04153846153815</v>
      </c>
      <c r="K17" s="8"/>
      <c r="L17" s="8"/>
      <c r="M17" s="8"/>
      <c r="N17"/>
      <c r="O17"/>
      <c r="P17"/>
    </row>
    <row r="18" spans="1:16" ht="17" thickBot="1" x14ac:dyDescent="0.25">
      <c r="A18" s="1">
        <v>13.1</v>
      </c>
      <c r="B18" s="1">
        <v>11.1</v>
      </c>
      <c r="C18" s="15">
        <v>1112.23</v>
      </c>
      <c r="D18" s="1">
        <v>0</v>
      </c>
      <c r="E18" s="1">
        <v>1</v>
      </c>
      <c r="F18" t="s">
        <v>37</v>
      </c>
      <c r="H18"/>
      <c r="I18"/>
      <c r="J18"/>
      <c r="K18"/>
      <c r="L18"/>
      <c r="M18"/>
      <c r="N18"/>
      <c r="O18"/>
      <c r="P18"/>
    </row>
    <row r="19" spans="1:16" x14ac:dyDescent="0.2">
      <c r="A19" s="1">
        <v>15.2</v>
      </c>
      <c r="B19" s="1">
        <v>14.8</v>
      </c>
      <c r="C19" s="15">
        <v>1119.94</v>
      </c>
      <c r="D19" s="1">
        <v>0</v>
      </c>
      <c r="E19" s="1">
        <v>1</v>
      </c>
      <c r="F19" t="s">
        <v>37</v>
      </c>
      <c r="H19" s="9"/>
      <c r="I19" s="9" t="s">
        <v>23</v>
      </c>
      <c r="J19" s="9" t="s">
        <v>11</v>
      </c>
      <c r="K19" s="9" t="s">
        <v>24</v>
      </c>
      <c r="L19" s="9" t="s">
        <v>25</v>
      </c>
      <c r="M19" s="9" t="s">
        <v>26</v>
      </c>
      <c r="N19" s="9" t="s">
        <v>27</v>
      </c>
      <c r="O19" s="9" t="s">
        <v>28</v>
      </c>
      <c r="P19" s="9" t="s">
        <v>29</v>
      </c>
    </row>
    <row r="20" spans="1:16" x14ac:dyDescent="0.2">
      <c r="A20" s="1">
        <v>20.2</v>
      </c>
      <c r="B20" s="1">
        <v>15.2</v>
      </c>
      <c r="C20" s="15">
        <v>1212.42</v>
      </c>
      <c r="D20" s="1">
        <v>0</v>
      </c>
      <c r="E20" s="1">
        <v>1</v>
      </c>
      <c r="F20" t="s">
        <v>37</v>
      </c>
      <c r="H20" s="7" t="s">
        <v>17</v>
      </c>
      <c r="I20" s="11">
        <v>-19.274739378371951</v>
      </c>
      <c r="J20" s="7">
        <v>7.8316570861621395</v>
      </c>
      <c r="K20" s="16">
        <v>-2.4611316821351572</v>
      </c>
      <c r="L20" s="16">
        <v>2.259313468012205E-2</v>
      </c>
      <c r="M20" s="7">
        <v>-35.561561881914372</v>
      </c>
      <c r="N20" s="7">
        <v>-2.9879168748295264</v>
      </c>
      <c r="O20" s="7">
        <v>-35.561561881914372</v>
      </c>
      <c r="P20" s="7">
        <v>-2.9879168748295264</v>
      </c>
    </row>
    <row r="21" spans="1:16" x14ac:dyDescent="0.2">
      <c r="A21" s="1">
        <v>11.3</v>
      </c>
      <c r="B21" s="1">
        <v>9.1</v>
      </c>
      <c r="C21" s="15">
        <v>1146.08</v>
      </c>
      <c r="D21" s="1">
        <v>0</v>
      </c>
      <c r="E21" s="1">
        <v>1</v>
      </c>
      <c r="F21" t="s">
        <v>37</v>
      </c>
      <c r="H21" s="7" t="s">
        <v>33</v>
      </c>
      <c r="I21" s="11">
        <v>0.98457228095897187</v>
      </c>
      <c r="J21" s="7">
        <v>0.12672472361040787</v>
      </c>
      <c r="K21" s="16">
        <v>7.7693780101336847</v>
      </c>
      <c r="L21" s="16">
        <v>1.3120156892124773E-7</v>
      </c>
      <c r="M21" s="7">
        <v>0.72103379126947897</v>
      </c>
      <c r="N21" s="7">
        <v>1.2481107706484647</v>
      </c>
      <c r="O21" s="7">
        <v>0.72103379126947897</v>
      </c>
      <c r="P21" s="7">
        <v>1.2481107706484647</v>
      </c>
    </row>
    <row r="22" spans="1:16" x14ac:dyDescent="0.2">
      <c r="A22" s="1">
        <v>22.4</v>
      </c>
      <c r="B22" s="1">
        <v>13.3</v>
      </c>
      <c r="C22" s="15">
        <v>1259.05</v>
      </c>
      <c r="D22" s="1">
        <v>0</v>
      </c>
      <c r="E22" s="1">
        <v>0</v>
      </c>
      <c r="F22" t="s">
        <v>38</v>
      </c>
      <c r="H22" s="7" t="s">
        <v>34</v>
      </c>
      <c r="I22" s="11">
        <v>1.9886436977708331E-2</v>
      </c>
      <c r="J22" s="7">
        <v>7.2640079160391034E-3</v>
      </c>
      <c r="K22" s="16">
        <v>2.7376673053726446</v>
      </c>
      <c r="L22" s="16">
        <v>1.2333200416200767E-2</v>
      </c>
      <c r="M22" s="7">
        <v>4.7801055473019501E-3</v>
      </c>
      <c r="N22" s="7">
        <v>3.4992768408114716E-2</v>
      </c>
      <c r="O22" s="7">
        <v>4.7801055473019501E-3</v>
      </c>
      <c r="P22" s="7">
        <v>3.4992768408114716E-2</v>
      </c>
    </row>
    <row r="23" spans="1:16" x14ac:dyDescent="0.2">
      <c r="A23" s="1">
        <v>19.3</v>
      </c>
      <c r="B23" s="1">
        <v>17.100000000000001</v>
      </c>
      <c r="C23" s="15">
        <v>1223.3699999999999</v>
      </c>
      <c r="D23" s="1">
        <v>0</v>
      </c>
      <c r="E23" s="1">
        <v>0</v>
      </c>
      <c r="F23" t="s">
        <v>38</v>
      </c>
      <c r="H23" s="7" t="s">
        <v>36</v>
      </c>
      <c r="I23" s="11">
        <v>1.5991567526999027</v>
      </c>
      <c r="J23" s="7">
        <v>1.0062605843006343</v>
      </c>
      <c r="K23" s="17">
        <v>1.5892073858893518</v>
      </c>
      <c r="L23" s="17">
        <v>0.12695657228592122</v>
      </c>
      <c r="M23" s="7">
        <v>-0.493476689815461</v>
      </c>
      <c r="N23" s="7">
        <v>3.6917901952152663</v>
      </c>
      <c r="O23" s="7">
        <v>-0.493476689815461</v>
      </c>
      <c r="P23" s="7">
        <v>3.6917901952152663</v>
      </c>
    </row>
    <row r="24" spans="1:16" ht="17" thickBot="1" x14ac:dyDescent="0.25">
      <c r="A24" s="1">
        <v>17.5</v>
      </c>
      <c r="B24" s="1">
        <v>13.2</v>
      </c>
      <c r="C24" s="15">
        <v>1209.33</v>
      </c>
      <c r="D24" s="1">
        <v>0</v>
      </c>
      <c r="E24" s="1">
        <v>0</v>
      </c>
      <c r="F24" t="s">
        <v>38</v>
      </c>
      <c r="H24" s="8" t="s">
        <v>37</v>
      </c>
      <c r="I24" s="12">
        <v>-0.50218805286015877</v>
      </c>
      <c r="J24" s="8">
        <v>0.99705974470846281</v>
      </c>
      <c r="K24" s="18">
        <v>-0.50366896820911866</v>
      </c>
      <c r="L24" s="18">
        <v>0.61973680720866575</v>
      </c>
      <c r="M24" s="8">
        <v>-2.5756873019765241</v>
      </c>
      <c r="N24" s="8">
        <v>1.5713111962562065</v>
      </c>
      <c r="O24" s="8">
        <v>-2.5756873019765241</v>
      </c>
      <c r="P24" s="8">
        <v>1.5713111962562065</v>
      </c>
    </row>
    <row r="25" spans="1:16" x14ac:dyDescent="0.2">
      <c r="A25" s="1">
        <v>10.199999999999999</v>
      </c>
      <c r="B25" s="1">
        <v>8.8000000000000007</v>
      </c>
      <c r="C25" s="15">
        <v>1065.54</v>
      </c>
      <c r="D25" s="1">
        <v>0</v>
      </c>
      <c r="E25" s="1">
        <v>0</v>
      </c>
      <c r="F25" t="s">
        <v>38</v>
      </c>
      <c r="H25"/>
      <c r="I25"/>
      <c r="J25"/>
      <c r="K25"/>
      <c r="L25"/>
      <c r="M25"/>
      <c r="N25"/>
      <c r="O25"/>
      <c r="P25"/>
    </row>
    <row r="26" spans="1:16" x14ac:dyDescent="0.2">
      <c r="A26" s="1">
        <v>14.2</v>
      </c>
      <c r="B26" s="1">
        <v>9.1999999999999993</v>
      </c>
      <c r="C26" s="15">
        <v>1154.27</v>
      </c>
      <c r="D26" s="1">
        <v>0</v>
      </c>
      <c r="E26" s="1">
        <v>0</v>
      </c>
      <c r="F26" t="s">
        <v>38</v>
      </c>
      <c r="H26"/>
      <c r="I26"/>
      <c r="J26"/>
      <c r="K26"/>
      <c r="L26"/>
      <c r="M26"/>
      <c r="N26"/>
      <c r="O26"/>
      <c r="P26"/>
    </row>
    <row r="27" spans="1:16" x14ac:dyDescent="0.2">
      <c r="A27" s="1">
        <v>15.8</v>
      </c>
      <c r="B27" s="1">
        <v>11.9</v>
      </c>
      <c r="C27" s="15">
        <v>1168.96</v>
      </c>
      <c r="D27" s="1">
        <v>0</v>
      </c>
      <c r="E27" s="1">
        <v>0</v>
      </c>
      <c r="F27" t="s">
        <v>38</v>
      </c>
      <c r="H27"/>
      <c r="I27"/>
      <c r="J27"/>
      <c r="K27"/>
      <c r="L27"/>
      <c r="M27"/>
      <c r="N27"/>
      <c r="O27"/>
      <c r="P27"/>
    </row>
    <row r="28" spans="1:16" x14ac:dyDescent="0.2">
      <c r="A28" s="1">
        <v>16.399999999999999</v>
      </c>
      <c r="B28" s="1">
        <v>13.8</v>
      </c>
      <c r="C28" s="15">
        <v>1172.48</v>
      </c>
      <c r="D28" s="1">
        <v>0</v>
      </c>
      <c r="E28" s="1">
        <v>0</v>
      </c>
      <c r="F28" t="s">
        <v>38</v>
      </c>
    </row>
    <row r="29" spans="1:16" x14ac:dyDescent="0.2">
      <c r="A29" s="1">
        <v>14.8</v>
      </c>
      <c r="B29" s="1">
        <v>10.3</v>
      </c>
      <c r="C29" s="15">
        <v>1121.31</v>
      </c>
      <c r="D29" s="1">
        <v>0</v>
      </c>
      <c r="E29" s="1">
        <v>0</v>
      </c>
      <c r="F29" t="s">
        <v>38</v>
      </c>
    </row>
    <row r="30" spans="1:16" x14ac:dyDescent="0.2">
      <c r="A30" s="1">
        <v>14.1</v>
      </c>
      <c r="B30" s="1">
        <v>12.3</v>
      </c>
      <c r="C30" s="15">
        <v>1184.05</v>
      </c>
      <c r="D30" s="1">
        <v>0</v>
      </c>
      <c r="E30" s="1">
        <v>0</v>
      </c>
      <c r="F30" t="s">
        <v>38</v>
      </c>
    </row>
    <row r="32" spans="1:16" x14ac:dyDescent="0.2">
      <c r="A32" s="4" t="s">
        <v>31</v>
      </c>
      <c r="B32" s="4">
        <f>CORREL(B5:B30,A5:A30)</f>
        <v>0.88092812120479214</v>
      </c>
      <c r="C32" s="4">
        <f>CORREL(C5:C30,A5:A30)</f>
        <v>0.67125781918373584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K28" sqref="K28"/>
    </sheetView>
  </sheetViews>
  <sheetFormatPr baseColWidth="10" defaultColWidth="17.1640625" defaultRowHeight="16" x14ac:dyDescent="0.2"/>
  <cols>
    <col min="1" max="1" width="12.6640625" style="4" customWidth="1"/>
    <col min="2" max="2" width="14.1640625" style="4" customWidth="1"/>
    <col min="3" max="4" width="12.6640625" style="4" customWidth="1"/>
    <col min="5" max="5" width="7.6640625" style="4" customWidth="1"/>
    <col min="6" max="6" width="9" style="4" customWidth="1"/>
    <col min="7" max="7" width="9.6640625" style="4" customWidth="1"/>
    <col min="8" max="16384" width="17.1640625" style="4"/>
  </cols>
  <sheetData>
    <row r="1" spans="1:16" x14ac:dyDescent="0.2">
      <c r="A1" s="4" t="s">
        <v>0</v>
      </c>
    </row>
    <row r="2" spans="1:16" x14ac:dyDescent="0.2">
      <c r="B2" s="2"/>
    </row>
    <row r="3" spans="1:16" x14ac:dyDescent="0.2">
      <c r="B3" s="2"/>
    </row>
    <row r="4" spans="1:16" ht="27" x14ac:dyDescent="0.2">
      <c r="A4" s="19" t="s">
        <v>32</v>
      </c>
      <c r="B4" s="3" t="s">
        <v>33</v>
      </c>
      <c r="C4" s="3" t="s">
        <v>34</v>
      </c>
      <c r="D4" s="3" t="s">
        <v>39</v>
      </c>
      <c r="E4" s="3" t="s">
        <v>36</v>
      </c>
      <c r="F4" s="3" t="s">
        <v>37</v>
      </c>
      <c r="G4" s="3" t="s">
        <v>35</v>
      </c>
      <c r="H4" t="s">
        <v>6</v>
      </c>
      <c r="I4"/>
      <c r="J4"/>
      <c r="K4"/>
      <c r="L4"/>
      <c r="M4"/>
      <c r="N4"/>
      <c r="O4"/>
      <c r="P4"/>
    </row>
    <row r="5" spans="1:16" ht="17" thickBot="1" x14ac:dyDescent="0.25">
      <c r="A5" s="1">
        <v>12.3</v>
      </c>
      <c r="B5" s="1">
        <v>9.8000000000000007</v>
      </c>
      <c r="C5" s="15">
        <v>1157.2</v>
      </c>
      <c r="D5" s="15">
        <f>C5*B5</f>
        <v>11340.560000000001</v>
      </c>
      <c r="E5" s="1">
        <v>1</v>
      </c>
      <c r="F5" s="1">
        <v>0</v>
      </c>
      <c r="G5" t="s">
        <v>36</v>
      </c>
      <c r="H5"/>
      <c r="I5"/>
      <c r="J5"/>
      <c r="K5"/>
      <c r="L5"/>
      <c r="M5"/>
      <c r="N5"/>
      <c r="O5"/>
      <c r="P5"/>
    </row>
    <row r="6" spans="1:16" x14ac:dyDescent="0.2">
      <c r="A6" s="1">
        <v>11.3</v>
      </c>
      <c r="B6" s="1">
        <v>8.1999999999999993</v>
      </c>
      <c r="C6" s="15">
        <v>1133.5999999999999</v>
      </c>
      <c r="D6" s="15">
        <f t="shared" ref="D6:D30" si="0">C6*B6</f>
        <v>9295.5199999999986</v>
      </c>
      <c r="E6" s="1">
        <v>1</v>
      </c>
      <c r="F6" s="1">
        <v>0</v>
      </c>
      <c r="G6" t="s">
        <v>36</v>
      </c>
      <c r="H6" s="10" t="s">
        <v>7</v>
      </c>
      <c r="I6" s="10"/>
      <c r="J6"/>
      <c r="K6"/>
      <c r="L6"/>
      <c r="M6"/>
      <c r="N6"/>
      <c r="O6"/>
      <c r="P6"/>
    </row>
    <row r="7" spans="1:16" x14ac:dyDescent="0.2">
      <c r="A7" s="1">
        <v>21.2</v>
      </c>
      <c r="B7" s="1">
        <v>16.5</v>
      </c>
      <c r="C7" s="15">
        <v>989.35</v>
      </c>
      <c r="D7" s="15">
        <f t="shared" si="0"/>
        <v>16324.275</v>
      </c>
      <c r="E7" s="1">
        <v>1</v>
      </c>
      <c r="F7" s="1">
        <v>0</v>
      </c>
      <c r="G7" t="s">
        <v>36</v>
      </c>
      <c r="H7" s="7" t="s">
        <v>8</v>
      </c>
      <c r="I7" s="7">
        <v>0.91807851264430584</v>
      </c>
      <c r="J7"/>
      <c r="K7"/>
      <c r="L7"/>
      <c r="M7"/>
      <c r="N7"/>
      <c r="O7"/>
      <c r="P7"/>
    </row>
    <row r="8" spans="1:16" x14ac:dyDescent="0.2">
      <c r="A8" s="1">
        <v>15.4</v>
      </c>
      <c r="B8" s="1">
        <v>11.4</v>
      </c>
      <c r="C8" s="15">
        <v>1163.92</v>
      </c>
      <c r="D8" s="15">
        <f t="shared" si="0"/>
        <v>13268.688000000002</v>
      </c>
      <c r="E8" s="1">
        <v>1</v>
      </c>
      <c r="F8" s="1">
        <v>0</v>
      </c>
      <c r="G8" t="s">
        <v>36</v>
      </c>
      <c r="H8" s="20" t="s">
        <v>9</v>
      </c>
      <c r="I8" s="20">
        <v>0.84286815537918081</v>
      </c>
      <c r="J8"/>
      <c r="K8"/>
      <c r="L8"/>
      <c r="M8"/>
      <c r="N8"/>
      <c r="O8"/>
      <c r="P8"/>
    </row>
    <row r="9" spans="1:16" x14ac:dyDescent="0.2">
      <c r="A9" s="1">
        <v>24.3</v>
      </c>
      <c r="B9" s="1">
        <v>17.899999999999999</v>
      </c>
      <c r="C9" s="15">
        <v>1272.17</v>
      </c>
      <c r="D9" s="15">
        <f t="shared" si="0"/>
        <v>22771.843000000001</v>
      </c>
      <c r="E9" s="1">
        <v>1</v>
      </c>
      <c r="F9" s="1">
        <v>0</v>
      </c>
      <c r="G9" t="s">
        <v>36</v>
      </c>
      <c r="H9" s="7" t="s">
        <v>10</v>
      </c>
      <c r="I9" s="7">
        <v>0.82144108565815988</v>
      </c>
      <c r="J9"/>
      <c r="K9"/>
      <c r="L9"/>
      <c r="M9"/>
      <c r="N9"/>
      <c r="O9"/>
      <c r="P9"/>
    </row>
    <row r="10" spans="1:16" x14ac:dyDescent="0.2">
      <c r="A10" s="1">
        <v>8.8000000000000007</v>
      </c>
      <c r="B10" s="1">
        <v>5.0999999999999996</v>
      </c>
      <c r="C10" s="15">
        <v>1123.9100000000001</v>
      </c>
      <c r="D10" s="15">
        <f t="shared" si="0"/>
        <v>5731.9409999999998</v>
      </c>
      <c r="E10" s="1">
        <v>1</v>
      </c>
      <c r="F10" s="1">
        <v>0</v>
      </c>
      <c r="G10" t="s">
        <v>36</v>
      </c>
      <c r="H10" s="7" t="s">
        <v>11</v>
      </c>
      <c r="I10" s="7">
        <v>2.1827158580869197</v>
      </c>
      <c r="J10"/>
      <c r="K10"/>
      <c r="L10"/>
      <c r="M10"/>
      <c r="N10"/>
      <c r="O10"/>
      <c r="P10"/>
    </row>
    <row r="11" spans="1:16" ht="17" thickBot="1" x14ac:dyDescent="0.25">
      <c r="A11" s="1">
        <v>33</v>
      </c>
      <c r="B11" s="1">
        <v>21.5</v>
      </c>
      <c r="C11" s="15">
        <v>1327.71</v>
      </c>
      <c r="D11" s="15">
        <f t="shared" si="0"/>
        <v>28545.764999999999</v>
      </c>
      <c r="E11" s="1">
        <v>1</v>
      </c>
      <c r="F11" s="1">
        <v>0</v>
      </c>
      <c r="G11" t="s">
        <v>36</v>
      </c>
      <c r="H11" s="8" t="s">
        <v>12</v>
      </c>
      <c r="I11" s="8">
        <v>26</v>
      </c>
      <c r="J11"/>
      <c r="K11"/>
      <c r="L11"/>
      <c r="M11"/>
      <c r="N11"/>
      <c r="O11"/>
      <c r="P11"/>
    </row>
    <row r="12" spans="1:16" x14ac:dyDescent="0.2">
      <c r="A12" s="1">
        <v>17.399999999999999</v>
      </c>
      <c r="B12" s="1">
        <v>10.1</v>
      </c>
      <c r="C12" s="15">
        <v>1193.05</v>
      </c>
      <c r="D12" s="15">
        <f t="shared" si="0"/>
        <v>12049.804999999998</v>
      </c>
      <c r="E12" s="1">
        <v>1</v>
      </c>
      <c r="F12" s="1">
        <v>0</v>
      </c>
      <c r="G12" t="s">
        <v>36</v>
      </c>
      <c r="H12"/>
      <c r="I12"/>
      <c r="J12"/>
      <c r="K12"/>
      <c r="L12"/>
      <c r="M12"/>
      <c r="N12"/>
      <c r="O12"/>
      <c r="P12"/>
    </row>
    <row r="13" spans="1:16" ht="17" thickBot="1" x14ac:dyDescent="0.25">
      <c r="A13" s="1">
        <v>14.9</v>
      </c>
      <c r="B13" s="1">
        <v>13.7</v>
      </c>
      <c r="C13" s="15">
        <v>1127.48</v>
      </c>
      <c r="D13" s="15">
        <f t="shared" si="0"/>
        <v>15446.475999999999</v>
      </c>
      <c r="E13" s="1">
        <v>0</v>
      </c>
      <c r="F13" s="1">
        <v>1</v>
      </c>
      <c r="G13" t="s">
        <v>37</v>
      </c>
      <c r="H13" t="s">
        <v>13</v>
      </c>
      <c r="I13"/>
      <c r="J13"/>
      <c r="K13"/>
      <c r="L13"/>
      <c r="M13"/>
      <c r="N13"/>
      <c r="O13"/>
      <c r="P13"/>
    </row>
    <row r="14" spans="1:16" x14ac:dyDescent="0.2">
      <c r="A14" s="1">
        <v>17.100000000000001</v>
      </c>
      <c r="B14" s="1">
        <v>14.1</v>
      </c>
      <c r="C14" s="15">
        <v>1159.8499999999999</v>
      </c>
      <c r="D14" s="15">
        <f t="shared" si="0"/>
        <v>16353.884999999998</v>
      </c>
      <c r="E14" s="1">
        <v>0</v>
      </c>
      <c r="F14" s="1">
        <v>1</v>
      </c>
      <c r="G14" t="s">
        <v>37</v>
      </c>
      <c r="H14" s="9"/>
      <c r="I14" s="9" t="s">
        <v>18</v>
      </c>
      <c r="J14" s="9" t="s">
        <v>19</v>
      </c>
      <c r="K14" s="9" t="s">
        <v>20</v>
      </c>
      <c r="L14" s="9" t="s">
        <v>21</v>
      </c>
      <c r="M14" s="9" t="s">
        <v>22</v>
      </c>
      <c r="N14"/>
      <c r="O14"/>
      <c r="P14"/>
    </row>
    <row r="15" spans="1:16" x14ac:dyDescent="0.2">
      <c r="A15" s="1">
        <v>19.100000000000001</v>
      </c>
      <c r="B15" s="1">
        <v>17.600000000000001</v>
      </c>
      <c r="C15" s="15">
        <v>1193.3499999999999</v>
      </c>
      <c r="D15" s="15">
        <f t="shared" si="0"/>
        <v>21002.959999999999</v>
      </c>
      <c r="E15" s="1">
        <v>0</v>
      </c>
      <c r="F15" s="1">
        <v>1</v>
      </c>
      <c r="G15" t="s">
        <v>37</v>
      </c>
      <c r="H15" s="7" t="s">
        <v>14</v>
      </c>
      <c r="I15" s="7">
        <v>3</v>
      </c>
      <c r="J15" s="7">
        <v>562.22807108436757</v>
      </c>
      <c r="K15" s="7">
        <v>187.40935702812251</v>
      </c>
      <c r="L15" s="7">
        <v>39.336603947869449</v>
      </c>
      <c r="M15" s="7">
        <v>5.1599573506010427E-9</v>
      </c>
      <c r="N15"/>
      <c r="O15"/>
      <c r="P15"/>
    </row>
    <row r="16" spans="1:16" x14ac:dyDescent="0.2">
      <c r="A16" s="1">
        <v>9.8000000000000007</v>
      </c>
      <c r="B16" s="1">
        <v>5.7</v>
      </c>
      <c r="C16" s="15">
        <v>1069.25</v>
      </c>
      <c r="D16" s="15">
        <f t="shared" si="0"/>
        <v>6094.7250000000004</v>
      </c>
      <c r="E16" s="1">
        <v>0</v>
      </c>
      <c r="F16" s="1">
        <v>1</v>
      </c>
      <c r="G16" t="s">
        <v>37</v>
      </c>
      <c r="H16" s="7" t="s">
        <v>15</v>
      </c>
      <c r="I16" s="7">
        <v>22</v>
      </c>
      <c r="J16" s="7">
        <v>104.81346737717062</v>
      </c>
      <c r="K16" s="7">
        <v>4.7642485171441189</v>
      </c>
      <c r="L16" s="7"/>
      <c r="M16" s="7"/>
      <c r="N16"/>
      <c r="O16"/>
      <c r="P16"/>
    </row>
    <row r="17" spans="1:16" ht="17" thickBot="1" x14ac:dyDescent="0.25">
      <c r="A17" s="1">
        <v>16.3</v>
      </c>
      <c r="B17" s="1">
        <v>10.3</v>
      </c>
      <c r="C17" s="15">
        <v>1173.67</v>
      </c>
      <c r="D17" s="15">
        <f t="shared" si="0"/>
        <v>12088.801000000001</v>
      </c>
      <c r="E17" s="1">
        <v>0</v>
      </c>
      <c r="F17" s="1">
        <v>1</v>
      </c>
      <c r="G17" t="s">
        <v>37</v>
      </c>
      <c r="H17" s="8" t="s">
        <v>16</v>
      </c>
      <c r="I17" s="8">
        <v>25</v>
      </c>
      <c r="J17" s="8">
        <v>667.04153846153815</v>
      </c>
      <c r="K17" s="8"/>
      <c r="L17" s="8"/>
      <c r="M17" s="8"/>
      <c r="N17"/>
      <c r="O17"/>
      <c r="P17"/>
    </row>
    <row r="18" spans="1:16" ht="17" thickBot="1" x14ac:dyDescent="0.25">
      <c r="A18" s="1">
        <v>13.1</v>
      </c>
      <c r="B18" s="1">
        <v>11.1</v>
      </c>
      <c r="C18" s="15">
        <v>1112.23</v>
      </c>
      <c r="D18" s="15">
        <f t="shared" si="0"/>
        <v>12345.753000000001</v>
      </c>
      <c r="E18" s="1">
        <v>0</v>
      </c>
      <c r="F18" s="1">
        <v>1</v>
      </c>
      <c r="G18" t="s">
        <v>37</v>
      </c>
      <c r="H18"/>
      <c r="I18"/>
      <c r="J18"/>
      <c r="K18"/>
      <c r="L18"/>
      <c r="M18"/>
      <c r="N18"/>
      <c r="O18"/>
      <c r="P18"/>
    </row>
    <row r="19" spans="1:16" x14ac:dyDescent="0.2">
      <c r="A19" s="1">
        <v>15.2</v>
      </c>
      <c r="B19" s="1">
        <v>14.8</v>
      </c>
      <c r="C19" s="15">
        <v>1119.94</v>
      </c>
      <c r="D19" s="15">
        <f t="shared" si="0"/>
        <v>16575.112000000001</v>
      </c>
      <c r="E19" s="1">
        <v>0</v>
      </c>
      <c r="F19" s="1">
        <v>1</v>
      </c>
      <c r="G19" t="s">
        <v>37</v>
      </c>
      <c r="H19" s="9"/>
      <c r="I19" s="9" t="s">
        <v>23</v>
      </c>
      <c r="J19" s="9" t="s">
        <v>11</v>
      </c>
      <c r="K19" s="9" t="s">
        <v>24</v>
      </c>
      <c r="L19" s="9" t="s">
        <v>25</v>
      </c>
      <c r="M19" s="9" t="s">
        <v>26</v>
      </c>
      <c r="N19" s="9" t="s">
        <v>27</v>
      </c>
      <c r="O19" s="9" t="s">
        <v>28</v>
      </c>
      <c r="P19" s="9" t="s">
        <v>29</v>
      </c>
    </row>
    <row r="20" spans="1:16" x14ac:dyDescent="0.2">
      <c r="A20" s="1">
        <v>20.2</v>
      </c>
      <c r="B20" s="1">
        <v>15.2</v>
      </c>
      <c r="C20" s="15">
        <v>1212.42</v>
      </c>
      <c r="D20" s="15">
        <f t="shared" si="0"/>
        <v>18428.784</v>
      </c>
      <c r="E20" s="1">
        <v>0</v>
      </c>
      <c r="F20" s="1">
        <v>1</v>
      </c>
      <c r="G20" t="s">
        <v>37</v>
      </c>
      <c r="H20" s="7" t="s">
        <v>17</v>
      </c>
      <c r="I20" s="20">
        <v>5.297867193828484</v>
      </c>
      <c r="J20" s="7">
        <v>27.368407338088502</v>
      </c>
      <c r="K20" s="7">
        <v>0.19357601370012728</v>
      </c>
      <c r="L20" s="17">
        <v>0.84828399732804827</v>
      </c>
      <c r="M20" s="7">
        <v>-51.460735696060169</v>
      </c>
      <c r="N20" s="7">
        <v>62.056470083717144</v>
      </c>
      <c r="O20" s="7">
        <v>-51.460735696060169</v>
      </c>
      <c r="P20" s="7">
        <v>62.056470083717144</v>
      </c>
    </row>
    <row r="21" spans="1:16" x14ac:dyDescent="0.2">
      <c r="A21" s="1">
        <v>11.3</v>
      </c>
      <c r="B21" s="1">
        <v>9.1</v>
      </c>
      <c r="C21" s="15">
        <v>1146.08</v>
      </c>
      <c r="D21" s="15">
        <f t="shared" si="0"/>
        <v>10429.328</v>
      </c>
      <c r="E21" s="1">
        <v>0</v>
      </c>
      <c r="F21" s="1">
        <v>1</v>
      </c>
      <c r="G21" t="s">
        <v>37</v>
      </c>
      <c r="H21" s="7" t="s">
        <v>33</v>
      </c>
      <c r="I21" s="20">
        <v>-0.69116269189961166</v>
      </c>
      <c r="J21" s="7">
        <v>1.6723214080010389</v>
      </c>
      <c r="K21" s="7">
        <v>-0.41329536809899065</v>
      </c>
      <c r="L21" s="17">
        <v>0.68339098955744348</v>
      </c>
      <c r="M21" s="7">
        <v>-4.1593450208323066</v>
      </c>
      <c r="N21" s="7">
        <v>2.7770196370330829</v>
      </c>
      <c r="O21" s="7">
        <v>-4.1593450208323066</v>
      </c>
      <c r="P21" s="7">
        <v>2.7770196370330829</v>
      </c>
    </row>
    <row r="22" spans="1:16" x14ac:dyDescent="0.2">
      <c r="A22" s="1">
        <v>22.4</v>
      </c>
      <c r="B22" s="1">
        <v>13.3</v>
      </c>
      <c r="C22" s="15">
        <v>1259.05</v>
      </c>
      <c r="D22" s="15">
        <f t="shared" si="0"/>
        <v>16745.365000000002</v>
      </c>
      <c r="E22" s="1">
        <v>0</v>
      </c>
      <c r="F22" s="1">
        <v>0</v>
      </c>
      <c r="G22" t="s">
        <v>38</v>
      </c>
      <c r="H22" s="7" t="s">
        <v>34</v>
      </c>
      <c r="I22" s="20">
        <v>-1.1841121617709599E-3</v>
      </c>
      <c r="J22" s="7">
        <v>2.4033426734673315E-2</v>
      </c>
      <c r="K22" s="7">
        <v>-4.9269385295881547E-2</v>
      </c>
      <c r="L22" s="17">
        <v>0.96114918978402952</v>
      </c>
      <c r="M22" s="7">
        <v>-5.1026388596254538E-2</v>
      </c>
      <c r="N22" s="7">
        <v>4.865816427271262E-2</v>
      </c>
      <c r="O22" s="7">
        <v>-5.1026388596254538E-2</v>
      </c>
      <c r="P22" s="7">
        <v>4.865816427271262E-2</v>
      </c>
    </row>
    <row r="23" spans="1:16" ht="17" thickBot="1" x14ac:dyDescent="0.25">
      <c r="A23" s="1">
        <v>19.3</v>
      </c>
      <c r="B23" s="1">
        <v>17.100000000000001</v>
      </c>
      <c r="C23" s="15">
        <v>1223.3699999999999</v>
      </c>
      <c r="D23" s="15">
        <f t="shared" si="0"/>
        <v>20919.627</v>
      </c>
      <c r="E23" s="1">
        <v>0</v>
      </c>
      <c r="F23" s="1">
        <v>0</v>
      </c>
      <c r="G23" t="s">
        <v>38</v>
      </c>
      <c r="H23" s="8" t="s">
        <v>39</v>
      </c>
      <c r="I23" s="21">
        <v>1.4447661994953596E-3</v>
      </c>
      <c r="J23" s="8">
        <v>1.4462440430222077E-3</v>
      </c>
      <c r="K23" s="8">
        <v>0.9989781506558465</v>
      </c>
      <c r="L23" s="18">
        <v>0.32866699521910925</v>
      </c>
      <c r="M23" s="8">
        <v>-1.5545603709450281E-3</v>
      </c>
      <c r="N23" s="8">
        <v>4.4440927699357473E-3</v>
      </c>
      <c r="O23" s="8">
        <v>-1.5545603709450281E-3</v>
      </c>
      <c r="P23" s="8">
        <v>4.4440927699357473E-3</v>
      </c>
    </row>
    <row r="24" spans="1:16" x14ac:dyDescent="0.2">
      <c r="A24" s="1">
        <v>17.5</v>
      </c>
      <c r="B24" s="1">
        <v>13.2</v>
      </c>
      <c r="C24" s="15">
        <v>1209.33</v>
      </c>
      <c r="D24" s="15">
        <f t="shared" si="0"/>
        <v>15963.155999999999</v>
      </c>
      <c r="E24" s="1">
        <v>0</v>
      </c>
      <c r="F24" s="1">
        <v>0</v>
      </c>
      <c r="G24" t="s">
        <v>38</v>
      </c>
      <c r="H24"/>
      <c r="I24"/>
      <c r="J24"/>
      <c r="K24"/>
      <c r="L24"/>
      <c r="M24"/>
      <c r="N24"/>
      <c r="O24"/>
      <c r="P24"/>
    </row>
    <row r="25" spans="1:16" x14ac:dyDescent="0.2">
      <c r="A25" s="1">
        <v>10.199999999999999</v>
      </c>
      <c r="B25" s="1">
        <v>8.8000000000000007</v>
      </c>
      <c r="C25" s="15">
        <v>1065.54</v>
      </c>
      <c r="D25" s="15">
        <f t="shared" si="0"/>
        <v>9376.7520000000004</v>
      </c>
      <c r="E25" s="1">
        <v>0</v>
      </c>
      <c r="F25" s="1">
        <v>0</v>
      </c>
      <c r="G25" t="s">
        <v>38</v>
      </c>
      <c r="H25"/>
      <c r="I25"/>
      <c r="J25"/>
      <c r="K25"/>
      <c r="L25"/>
      <c r="M25"/>
      <c r="N25"/>
      <c r="O25"/>
      <c r="P25"/>
    </row>
    <row r="26" spans="1:16" x14ac:dyDescent="0.2">
      <c r="A26" s="1">
        <v>14.2</v>
      </c>
      <c r="B26" s="1">
        <v>9.1999999999999993</v>
      </c>
      <c r="C26" s="15">
        <v>1154.27</v>
      </c>
      <c r="D26" s="15">
        <f t="shared" si="0"/>
        <v>10619.284</v>
      </c>
      <c r="E26" s="1">
        <v>0</v>
      </c>
      <c r="F26" s="1">
        <v>0</v>
      </c>
      <c r="G26" t="s">
        <v>38</v>
      </c>
      <c r="H26"/>
      <c r="I26"/>
      <c r="J26"/>
      <c r="K26"/>
      <c r="L26"/>
      <c r="M26"/>
      <c r="N26"/>
      <c r="O26"/>
      <c r="P26"/>
    </row>
    <row r="27" spans="1:16" x14ac:dyDescent="0.2">
      <c r="A27" s="1">
        <v>15.8</v>
      </c>
      <c r="B27" s="1">
        <v>11.9</v>
      </c>
      <c r="C27" s="15">
        <v>1168.96</v>
      </c>
      <c r="D27" s="15">
        <f t="shared" si="0"/>
        <v>13910.624000000002</v>
      </c>
      <c r="E27" s="1">
        <v>0</v>
      </c>
      <c r="F27" s="1">
        <v>0</v>
      </c>
      <c r="G27" t="s">
        <v>38</v>
      </c>
    </row>
    <row r="28" spans="1:16" x14ac:dyDescent="0.2">
      <c r="A28" s="1">
        <v>16.399999999999999</v>
      </c>
      <c r="B28" s="1">
        <v>13.8</v>
      </c>
      <c r="C28" s="15">
        <v>1172.48</v>
      </c>
      <c r="D28" s="15">
        <f t="shared" si="0"/>
        <v>16180.224000000002</v>
      </c>
      <c r="E28" s="1">
        <v>0</v>
      </c>
      <c r="F28" s="1">
        <v>0</v>
      </c>
      <c r="G28" t="s">
        <v>38</v>
      </c>
    </row>
    <row r="29" spans="1:16" x14ac:dyDescent="0.2">
      <c r="A29" s="1">
        <v>14.8</v>
      </c>
      <c r="B29" s="1">
        <v>10.3</v>
      </c>
      <c r="C29" s="15">
        <v>1121.31</v>
      </c>
      <c r="D29" s="15">
        <f t="shared" si="0"/>
        <v>11549.493</v>
      </c>
      <c r="E29" s="1">
        <v>0</v>
      </c>
      <c r="F29" s="1">
        <v>0</v>
      </c>
      <c r="G29" t="s">
        <v>38</v>
      </c>
    </row>
    <row r="30" spans="1:16" x14ac:dyDescent="0.2">
      <c r="A30" s="1">
        <v>14.1</v>
      </c>
      <c r="B30" s="1">
        <v>12.3</v>
      </c>
      <c r="C30" s="15">
        <v>1184.05</v>
      </c>
      <c r="D30" s="15">
        <f t="shared" si="0"/>
        <v>14563.815000000001</v>
      </c>
      <c r="E30" s="1">
        <v>0</v>
      </c>
      <c r="F30" s="1">
        <v>0</v>
      </c>
      <c r="G30" t="s">
        <v>38</v>
      </c>
    </row>
    <row r="32" spans="1:16" x14ac:dyDescent="0.2">
      <c r="A32" s="4" t="s">
        <v>31</v>
      </c>
      <c r="B32" s="4">
        <f>CORREL(B5:B30,A5:A30)</f>
        <v>0.88092812120479214</v>
      </c>
      <c r="C32" s="4">
        <f>CORREL(C5:C30,A5:A30)</f>
        <v>0.67125781918373584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M5" sqref="M5"/>
    </sheetView>
  </sheetViews>
  <sheetFormatPr baseColWidth="10" defaultRowHeight="16" x14ac:dyDescent="0.2"/>
  <sheetData>
    <row r="1" spans="1:13" x14ac:dyDescent="0.2">
      <c r="A1" t="s">
        <v>42</v>
      </c>
    </row>
    <row r="4" spans="1:13" x14ac:dyDescent="0.2">
      <c r="A4" s="22" t="s">
        <v>40</v>
      </c>
      <c r="B4" s="22" t="s">
        <v>41</v>
      </c>
      <c r="I4" t="s">
        <v>43</v>
      </c>
      <c r="J4" t="s">
        <v>44</v>
      </c>
      <c r="L4" t="s">
        <v>43</v>
      </c>
      <c r="M4" t="s">
        <v>45</v>
      </c>
    </row>
    <row r="5" spans="1:13" x14ac:dyDescent="0.2">
      <c r="A5" s="22">
        <v>4.4000000000000004</v>
      </c>
      <c r="B5" s="22">
        <v>2</v>
      </c>
      <c r="I5">
        <f ca="1">RANDBETWEEN(5,50)+RAND()</f>
        <v>40.34607947178926</v>
      </c>
      <c r="J5">
        <f ca="1">LN(I5)</f>
        <v>3.6974942269665583</v>
      </c>
      <c r="L5">
        <v>25.543321198897374</v>
      </c>
      <c r="M5">
        <v>3.2403758812611363</v>
      </c>
    </row>
    <row r="6" spans="1:13" x14ac:dyDescent="0.2">
      <c r="A6" s="22">
        <v>4.5999999999999996</v>
      </c>
      <c r="B6" s="22">
        <v>2.2000000000000002</v>
      </c>
      <c r="I6">
        <f t="shared" ref="I6:I29" ca="1" si="0">RANDBETWEEN(5,50)+RAND()</f>
        <v>15.316484886193219</v>
      </c>
      <c r="J6">
        <f t="shared" ref="J6:J29" ca="1" si="1">LN(I6)</f>
        <v>2.7289296919147299</v>
      </c>
      <c r="L6">
        <v>10.771070647669941</v>
      </c>
      <c r="M6">
        <v>2.3768638964103426</v>
      </c>
    </row>
    <row r="7" spans="1:13" x14ac:dyDescent="0.2">
      <c r="A7" s="22">
        <v>5</v>
      </c>
      <c r="B7" s="22">
        <v>3</v>
      </c>
      <c r="I7">
        <f t="shared" ca="1" si="0"/>
        <v>37.327911355326705</v>
      </c>
      <c r="J7">
        <f t="shared" ca="1" si="1"/>
        <v>3.6197413405261125</v>
      </c>
      <c r="L7">
        <v>46.759292478518873</v>
      </c>
      <c r="M7">
        <v>3.8450130055766243</v>
      </c>
    </row>
    <row r="8" spans="1:13" x14ac:dyDescent="0.2">
      <c r="A8" s="22">
        <v>5.0999999999999996</v>
      </c>
      <c r="B8" s="22">
        <v>4.3</v>
      </c>
      <c r="I8">
        <f t="shared" ca="1" si="0"/>
        <v>43.21388861257396</v>
      </c>
      <c r="J8">
        <f t="shared" ca="1" si="1"/>
        <v>3.7661619392428425</v>
      </c>
      <c r="L8">
        <v>45.87977070829109</v>
      </c>
      <c r="M8">
        <v>3.8260242946089931</v>
      </c>
    </row>
    <row r="9" spans="1:13" x14ac:dyDescent="0.2">
      <c r="A9" s="22">
        <v>5.0999999999999996</v>
      </c>
      <c r="B9" s="22">
        <v>3</v>
      </c>
      <c r="I9">
        <f t="shared" ca="1" si="0"/>
        <v>5.8884278145019877</v>
      </c>
      <c r="J9">
        <f t="shared" ca="1" si="1"/>
        <v>1.7729890375000321</v>
      </c>
      <c r="L9">
        <v>49.822026057950474</v>
      </c>
      <c r="M9">
        <v>3.9084571765693652</v>
      </c>
    </row>
    <row r="10" spans="1:13" x14ac:dyDescent="0.2">
      <c r="A10" s="22">
        <v>5.2</v>
      </c>
      <c r="B10" s="22">
        <v>2.9</v>
      </c>
      <c r="I10">
        <f t="shared" ca="1" si="0"/>
        <v>20.229246778167919</v>
      </c>
      <c r="J10">
        <f t="shared" ca="1" si="1"/>
        <v>3.0071294175733887</v>
      </c>
      <c r="L10">
        <v>35.116766553534987</v>
      </c>
      <c r="M10">
        <v>3.5586786960071359</v>
      </c>
    </row>
    <row r="11" spans="1:13" x14ac:dyDescent="0.2">
      <c r="A11" s="22">
        <v>5.2</v>
      </c>
      <c r="B11" s="22">
        <v>3.5</v>
      </c>
      <c r="I11">
        <f t="shared" ca="1" si="0"/>
        <v>28.157937507880135</v>
      </c>
      <c r="J11">
        <f t="shared" ca="1" si="1"/>
        <v>3.3378292866998565</v>
      </c>
      <c r="L11">
        <v>26.49233068946085</v>
      </c>
      <c r="M11">
        <v>3.2768552831607418</v>
      </c>
    </row>
    <row r="12" spans="1:13" x14ac:dyDescent="0.2">
      <c r="A12" s="22">
        <v>5.5</v>
      </c>
      <c r="B12" s="22">
        <v>3.4</v>
      </c>
      <c r="I12">
        <f t="shared" ca="1" si="0"/>
        <v>29.375034529660784</v>
      </c>
      <c r="J12">
        <f t="shared" ca="1" si="1"/>
        <v>3.3801451479414459</v>
      </c>
      <c r="L12">
        <v>33.921426167348507</v>
      </c>
      <c r="M12">
        <v>3.5240468550677981</v>
      </c>
    </row>
    <row r="13" spans="1:13" x14ac:dyDescent="0.2">
      <c r="A13" s="22">
        <v>5.5</v>
      </c>
      <c r="B13" s="22">
        <v>5</v>
      </c>
      <c r="I13">
        <f t="shared" ca="1" si="0"/>
        <v>34.308032257261758</v>
      </c>
      <c r="J13">
        <f t="shared" ca="1" si="1"/>
        <v>3.5353795033533877</v>
      </c>
      <c r="L13">
        <v>46.757057816444018</v>
      </c>
      <c r="M13">
        <v>3.8449652136756738</v>
      </c>
    </row>
    <row r="14" spans="1:13" x14ac:dyDescent="0.2">
      <c r="A14" s="22">
        <v>5.6</v>
      </c>
      <c r="B14" s="22">
        <v>7.2</v>
      </c>
      <c r="I14">
        <f t="shared" ca="1" si="0"/>
        <v>11.330516222486251</v>
      </c>
      <c r="J14">
        <f t="shared" ca="1" si="1"/>
        <v>2.4274996364456016</v>
      </c>
      <c r="L14">
        <v>34.390497006255558</v>
      </c>
      <c r="M14">
        <v>3.5377802763971906</v>
      </c>
    </row>
    <row r="15" spans="1:13" x14ac:dyDescent="0.2">
      <c r="A15" s="22">
        <v>5.9</v>
      </c>
      <c r="B15" s="22">
        <v>6.4</v>
      </c>
      <c r="I15">
        <f t="shared" ca="1" si="0"/>
        <v>6.4747761045752528</v>
      </c>
      <c r="J15">
        <f t="shared" ca="1" si="1"/>
        <v>1.867914028543777</v>
      </c>
      <c r="L15">
        <v>48.003863172368561</v>
      </c>
      <c r="M15">
        <v>3.8712814904270059</v>
      </c>
    </row>
    <row r="16" spans="1:13" x14ac:dyDescent="0.2">
      <c r="A16" s="22">
        <v>5.9</v>
      </c>
      <c r="B16" s="22">
        <v>5.6</v>
      </c>
      <c r="I16">
        <f t="shared" ca="1" si="0"/>
        <v>12.261035555835742</v>
      </c>
      <c r="J16">
        <f t="shared" ca="1" si="1"/>
        <v>2.506426393159245</v>
      </c>
      <c r="L16">
        <v>7.1038672268595473</v>
      </c>
      <c r="M16">
        <v>1.9606393156024213</v>
      </c>
    </row>
    <row r="17" spans="1:13" x14ac:dyDescent="0.2">
      <c r="A17" s="22">
        <v>7.5</v>
      </c>
      <c r="B17" s="22">
        <v>7.7</v>
      </c>
      <c r="I17">
        <f t="shared" ca="1" si="0"/>
        <v>5.5737011487418506</v>
      </c>
      <c r="J17">
        <f t="shared" ca="1" si="1"/>
        <v>1.7180593123984855</v>
      </c>
      <c r="L17">
        <v>43.717518890310956</v>
      </c>
      <c r="M17">
        <v>3.7777489117051086</v>
      </c>
    </row>
    <row r="18" spans="1:13" x14ac:dyDescent="0.2">
      <c r="A18" s="22">
        <v>7.6</v>
      </c>
      <c r="B18" s="22">
        <v>10.3</v>
      </c>
      <c r="I18">
        <f t="shared" ca="1" si="0"/>
        <v>33.714453922009881</v>
      </c>
      <c r="J18">
        <f t="shared" ca="1" si="1"/>
        <v>3.5179266451700082</v>
      </c>
      <c r="L18">
        <v>8.0384307967037891</v>
      </c>
      <c r="M18">
        <v>2.0842338896025163</v>
      </c>
    </row>
    <row r="19" spans="1:13" x14ac:dyDescent="0.2">
      <c r="A19" s="22">
        <v>7.6</v>
      </c>
      <c r="B19" s="22">
        <v>8</v>
      </c>
      <c r="I19">
        <f t="shared" ca="1" si="0"/>
        <v>34.991715202542011</v>
      </c>
      <c r="J19">
        <f t="shared" ca="1" si="1"/>
        <v>3.5551113249707353</v>
      </c>
      <c r="L19">
        <v>6.2493307012419193</v>
      </c>
      <c r="M19">
        <v>1.8324743702127093</v>
      </c>
    </row>
    <row r="20" spans="1:13" x14ac:dyDescent="0.2">
      <c r="A20" s="22">
        <v>7.8</v>
      </c>
      <c r="B20" s="22">
        <v>12.1</v>
      </c>
      <c r="I20">
        <f t="shared" ca="1" si="0"/>
        <v>36.393532705042603</v>
      </c>
      <c r="J20">
        <f t="shared" ca="1" si="1"/>
        <v>3.5943910859185988</v>
      </c>
      <c r="L20">
        <v>34.557694638827044</v>
      </c>
      <c r="M20">
        <v>3.5426302356584491</v>
      </c>
    </row>
    <row r="21" spans="1:13" x14ac:dyDescent="0.2">
      <c r="A21" s="22">
        <v>8</v>
      </c>
      <c r="B21" s="22">
        <v>11.1</v>
      </c>
      <c r="I21">
        <f t="shared" ca="1" si="0"/>
        <v>31.388046797560662</v>
      </c>
      <c r="J21">
        <f t="shared" ca="1" si="1"/>
        <v>3.4464271452020747</v>
      </c>
      <c r="L21">
        <v>27.672350794766846</v>
      </c>
      <c r="M21">
        <v>3.3204337484397017</v>
      </c>
    </row>
    <row r="22" spans="1:13" x14ac:dyDescent="0.2">
      <c r="A22" s="22">
        <v>8.1</v>
      </c>
      <c r="B22" s="22">
        <v>16.8</v>
      </c>
      <c r="I22">
        <f t="shared" ca="1" si="0"/>
        <v>42.011485191456224</v>
      </c>
      <c r="J22">
        <f t="shared" ca="1" si="1"/>
        <v>3.7379430378402683</v>
      </c>
      <c r="L22">
        <v>48.326456360095342</v>
      </c>
      <c r="M22">
        <v>3.8779791614244674</v>
      </c>
    </row>
    <row r="23" spans="1:13" x14ac:dyDescent="0.2">
      <c r="A23" s="22">
        <v>8.4</v>
      </c>
      <c r="B23" s="22">
        <v>13.6</v>
      </c>
      <c r="I23">
        <f t="shared" ca="1" si="0"/>
        <v>45.774868254717397</v>
      </c>
      <c r="J23">
        <f t="shared" ca="1" si="1"/>
        <v>3.8237352124508597</v>
      </c>
      <c r="L23">
        <v>29.336526802831379</v>
      </c>
      <c r="M23">
        <v>3.3788333881627182</v>
      </c>
    </row>
    <row r="24" spans="1:13" x14ac:dyDescent="0.2">
      <c r="A24" s="22">
        <v>8.6</v>
      </c>
      <c r="B24" s="22">
        <v>16.600000000000001</v>
      </c>
      <c r="I24">
        <f t="shared" ca="1" si="0"/>
        <v>50.114776554629124</v>
      </c>
      <c r="J24">
        <f t="shared" ca="1" si="1"/>
        <v>3.9143159058143731</v>
      </c>
      <c r="L24">
        <v>9.2876678469494838</v>
      </c>
      <c r="M24">
        <v>2.2286874822304519</v>
      </c>
    </row>
    <row r="25" spans="1:13" x14ac:dyDescent="0.2">
      <c r="A25" s="22">
        <v>8.9</v>
      </c>
      <c r="B25" s="22">
        <v>20.2</v>
      </c>
      <c r="I25">
        <f t="shared" ca="1" si="0"/>
        <v>42.523117401894439</v>
      </c>
      <c r="J25">
        <f t="shared" ca="1" si="1"/>
        <v>3.7500478669173525</v>
      </c>
      <c r="L25">
        <v>12.400445501609379</v>
      </c>
      <c r="M25">
        <v>2.5177323995147556</v>
      </c>
    </row>
    <row r="26" spans="1:13" x14ac:dyDescent="0.2">
      <c r="A26" s="22">
        <v>9.1</v>
      </c>
      <c r="B26" s="22">
        <v>17</v>
      </c>
      <c r="I26">
        <f t="shared" ca="1" si="0"/>
        <v>16.465212174574372</v>
      </c>
      <c r="J26">
        <f t="shared" ca="1" si="1"/>
        <v>2.8012498021451999</v>
      </c>
      <c r="L26">
        <v>30.605431024841518</v>
      </c>
      <c r="M26">
        <v>3.4211774776817747</v>
      </c>
    </row>
    <row r="27" spans="1:13" x14ac:dyDescent="0.2">
      <c r="A27" s="22">
        <v>9.1999999999999993</v>
      </c>
      <c r="B27" s="22">
        <v>17.7</v>
      </c>
      <c r="I27">
        <f t="shared" ca="1" si="0"/>
        <v>42.256668552473073</v>
      </c>
      <c r="J27">
        <f t="shared" ca="1" si="1"/>
        <v>3.7437621769099541</v>
      </c>
      <c r="L27">
        <v>11.943123268465914</v>
      </c>
      <c r="M27">
        <v>2.4801556540318286</v>
      </c>
    </row>
    <row r="28" spans="1:13" x14ac:dyDescent="0.2">
      <c r="A28" s="22">
        <v>9.3000000000000007</v>
      </c>
      <c r="B28" s="22">
        <v>19.399999999999999</v>
      </c>
      <c r="I28">
        <f t="shared" ca="1" si="0"/>
        <v>35.598359299359032</v>
      </c>
      <c r="J28">
        <f t="shared" ca="1" si="1"/>
        <v>3.5722995496992853</v>
      </c>
      <c r="L28">
        <v>19.514646119507365</v>
      </c>
      <c r="M28">
        <v>2.9711652666996411</v>
      </c>
    </row>
    <row r="29" spans="1:13" x14ac:dyDescent="0.2">
      <c r="A29" s="22">
        <v>9.3000000000000007</v>
      </c>
      <c r="B29" s="22">
        <v>17.100000000000001</v>
      </c>
      <c r="I29">
        <f t="shared" ca="1" si="0"/>
        <v>20.005908021780048</v>
      </c>
      <c r="J29">
        <f t="shared" ca="1" si="1"/>
        <v>2.9960276310206821</v>
      </c>
      <c r="L29">
        <v>38.287098017099495</v>
      </c>
      <c r="M29">
        <v>3.645112973040102</v>
      </c>
    </row>
    <row r="30" spans="1:13" x14ac:dyDescent="0.2">
      <c r="A30" s="22">
        <v>9.8000000000000007</v>
      </c>
      <c r="B30" s="22">
        <v>23.9</v>
      </c>
    </row>
    <row r="31" spans="1:13" x14ac:dyDescent="0.2">
      <c r="A31" s="22">
        <v>9.9</v>
      </c>
      <c r="B31" s="22">
        <v>22</v>
      </c>
    </row>
    <row r="32" spans="1:13" x14ac:dyDescent="0.2">
      <c r="A32" s="22">
        <v>9.9</v>
      </c>
      <c r="B32" s="22">
        <v>23.1</v>
      </c>
    </row>
    <row r="33" spans="1:2" x14ac:dyDescent="0.2">
      <c r="A33" s="22">
        <v>9.9</v>
      </c>
      <c r="B33" s="22">
        <v>22.6</v>
      </c>
    </row>
    <row r="34" spans="1:2" x14ac:dyDescent="0.2">
      <c r="A34" s="22">
        <v>10.1</v>
      </c>
      <c r="B34" s="22">
        <v>22</v>
      </c>
    </row>
    <row r="35" spans="1:2" x14ac:dyDescent="0.2">
      <c r="A35" s="22">
        <v>10.199999999999999</v>
      </c>
      <c r="B35" s="22">
        <v>27</v>
      </c>
    </row>
    <row r="36" spans="1:2" x14ac:dyDescent="0.2">
      <c r="A36" s="22">
        <v>10.199999999999999</v>
      </c>
      <c r="B36" s="22">
        <v>27</v>
      </c>
    </row>
    <row r="37" spans="1:2" x14ac:dyDescent="0.2">
      <c r="A37" s="22">
        <v>10.3</v>
      </c>
      <c r="B37" s="22">
        <v>27.4</v>
      </c>
    </row>
    <row r="38" spans="1:2" x14ac:dyDescent="0.2">
      <c r="A38" s="22">
        <v>10.4</v>
      </c>
      <c r="B38" s="22">
        <v>25.2</v>
      </c>
    </row>
    <row r="39" spans="1:2" x14ac:dyDescent="0.2">
      <c r="A39" s="22">
        <v>10.6</v>
      </c>
      <c r="B39" s="22">
        <v>25.5</v>
      </c>
    </row>
    <row r="40" spans="1:2" x14ac:dyDescent="0.2">
      <c r="A40" s="22">
        <v>11</v>
      </c>
      <c r="B40" s="22">
        <v>25.8</v>
      </c>
    </row>
    <row r="41" spans="1:2" x14ac:dyDescent="0.2">
      <c r="A41" s="22">
        <v>11.1</v>
      </c>
      <c r="B41" s="22">
        <v>32.799999999999997</v>
      </c>
    </row>
    <row r="42" spans="1:2" x14ac:dyDescent="0.2">
      <c r="A42" s="22">
        <v>11.2</v>
      </c>
      <c r="B42" s="22">
        <v>35.4</v>
      </c>
    </row>
    <row r="43" spans="1:2" x14ac:dyDescent="0.2">
      <c r="A43" s="22">
        <v>11.5</v>
      </c>
      <c r="B43" s="22">
        <v>26</v>
      </c>
    </row>
    <row r="44" spans="1:2" x14ac:dyDescent="0.2">
      <c r="A44" s="22">
        <v>11.7</v>
      </c>
      <c r="B44" s="22">
        <v>29</v>
      </c>
    </row>
    <row r="45" spans="1:2" x14ac:dyDescent="0.2">
      <c r="A45" s="22">
        <v>12</v>
      </c>
      <c r="B45" s="22">
        <v>30.2</v>
      </c>
    </row>
    <row r="46" spans="1:2" x14ac:dyDescent="0.2">
      <c r="A46" s="22">
        <v>12.2</v>
      </c>
      <c r="B46" s="22">
        <v>28.2</v>
      </c>
    </row>
    <row r="47" spans="1:2" x14ac:dyDescent="0.2">
      <c r="A47" s="22">
        <v>12.2</v>
      </c>
      <c r="B47" s="22">
        <v>32.4</v>
      </c>
    </row>
    <row r="48" spans="1:2" x14ac:dyDescent="0.2">
      <c r="A48" s="22">
        <v>12.5</v>
      </c>
      <c r="B48" s="22">
        <v>41.3</v>
      </c>
    </row>
    <row r="49" spans="1:2" x14ac:dyDescent="0.2">
      <c r="A49" s="22">
        <v>12.9</v>
      </c>
      <c r="B49" s="22">
        <v>45.2</v>
      </c>
    </row>
    <row r="50" spans="1:2" x14ac:dyDescent="0.2">
      <c r="A50" s="22">
        <v>13</v>
      </c>
      <c r="B50" s="22">
        <v>31.5</v>
      </c>
    </row>
    <row r="51" spans="1:2" x14ac:dyDescent="0.2">
      <c r="A51" s="22">
        <v>13.1</v>
      </c>
      <c r="B51" s="22">
        <v>37.799999999999997</v>
      </c>
    </row>
    <row r="52" spans="1:2" x14ac:dyDescent="0.2">
      <c r="A52" s="22">
        <v>13.1</v>
      </c>
      <c r="B52" s="22">
        <v>31.6</v>
      </c>
    </row>
    <row r="53" spans="1:2" x14ac:dyDescent="0.2">
      <c r="A53" s="22">
        <v>13.4</v>
      </c>
      <c r="B53" s="22">
        <v>43.1</v>
      </c>
    </row>
    <row r="54" spans="1:2" x14ac:dyDescent="0.2">
      <c r="A54" s="22">
        <v>13.8</v>
      </c>
      <c r="B54" s="22">
        <v>36.5</v>
      </c>
    </row>
    <row r="55" spans="1:2" x14ac:dyDescent="0.2">
      <c r="A55" s="22">
        <v>13.8</v>
      </c>
      <c r="B55" s="22">
        <v>43.3</v>
      </c>
    </row>
    <row r="56" spans="1:2" x14ac:dyDescent="0.2">
      <c r="A56" s="22">
        <v>14.3</v>
      </c>
      <c r="B56" s="22">
        <v>41.3</v>
      </c>
    </row>
    <row r="57" spans="1:2" x14ac:dyDescent="0.2">
      <c r="A57" s="22">
        <v>14.3</v>
      </c>
      <c r="B57" s="22">
        <v>58.9</v>
      </c>
    </row>
    <row r="58" spans="1:2" x14ac:dyDescent="0.2">
      <c r="A58" s="22">
        <v>14.6</v>
      </c>
      <c r="B58" s="22">
        <v>65.599999999999994</v>
      </c>
    </row>
    <row r="59" spans="1:2" x14ac:dyDescent="0.2">
      <c r="A59" s="22">
        <v>14.8</v>
      </c>
      <c r="B59" s="22">
        <v>59.3</v>
      </c>
    </row>
    <row r="60" spans="1:2" x14ac:dyDescent="0.2">
      <c r="A60" s="22">
        <v>14.9</v>
      </c>
      <c r="B60" s="22">
        <v>41.4</v>
      </c>
    </row>
    <row r="61" spans="1:2" x14ac:dyDescent="0.2">
      <c r="A61" s="22">
        <v>15.1</v>
      </c>
      <c r="B61" s="22">
        <v>61.5</v>
      </c>
    </row>
    <row r="62" spans="1:2" x14ac:dyDescent="0.2">
      <c r="A62" s="22">
        <v>15.2</v>
      </c>
      <c r="B62" s="22">
        <v>66.7</v>
      </c>
    </row>
    <row r="63" spans="1:2" x14ac:dyDescent="0.2">
      <c r="A63" s="22">
        <v>15.2</v>
      </c>
      <c r="B63" s="22">
        <v>68.2</v>
      </c>
    </row>
    <row r="64" spans="1:2" x14ac:dyDescent="0.2">
      <c r="A64" s="22">
        <v>15.3</v>
      </c>
      <c r="B64" s="22">
        <v>73.2</v>
      </c>
    </row>
    <row r="65" spans="1:2" x14ac:dyDescent="0.2">
      <c r="A65" s="22">
        <v>15.4</v>
      </c>
      <c r="B65" s="22">
        <v>65.900000000000006</v>
      </c>
    </row>
    <row r="66" spans="1:2" x14ac:dyDescent="0.2">
      <c r="A66" s="22">
        <v>15.7</v>
      </c>
      <c r="B66" s="22">
        <v>55.5</v>
      </c>
    </row>
    <row r="67" spans="1:2" x14ac:dyDescent="0.2">
      <c r="A67" s="22">
        <v>15.9</v>
      </c>
      <c r="B67" s="22">
        <v>73.599999999999994</v>
      </c>
    </row>
    <row r="68" spans="1:2" x14ac:dyDescent="0.2">
      <c r="A68" s="22">
        <v>16</v>
      </c>
      <c r="B68" s="22">
        <v>65.900000000000006</v>
      </c>
    </row>
    <row r="69" spans="1:2" x14ac:dyDescent="0.2">
      <c r="A69" s="22">
        <v>16.8</v>
      </c>
      <c r="B69" s="22">
        <v>71.400000000000006</v>
      </c>
    </row>
    <row r="70" spans="1:2" x14ac:dyDescent="0.2">
      <c r="A70" s="22">
        <v>17.8</v>
      </c>
      <c r="B70" s="22">
        <v>80.2</v>
      </c>
    </row>
    <row r="71" spans="1:2" x14ac:dyDescent="0.2">
      <c r="A71" s="22">
        <v>18.3</v>
      </c>
      <c r="B71" s="22">
        <v>93.8</v>
      </c>
    </row>
    <row r="72" spans="1:2" x14ac:dyDescent="0.2">
      <c r="A72" s="22">
        <v>18.3</v>
      </c>
      <c r="B72" s="22">
        <v>97.9</v>
      </c>
    </row>
    <row r="73" spans="1:2" x14ac:dyDescent="0.2">
      <c r="A73" s="22">
        <v>19.399999999999999</v>
      </c>
      <c r="B73" s="22">
        <v>107</v>
      </c>
    </row>
    <row r="74" spans="1:2" x14ac:dyDescent="0.2">
      <c r="A74" s="22">
        <v>23.4</v>
      </c>
      <c r="B74" s="22">
        <v>163.5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F3" workbookViewId="0">
      <selection activeCell="A4" sqref="A4:D30"/>
    </sheetView>
  </sheetViews>
  <sheetFormatPr baseColWidth="10" defaultColWidth="17.1640625" defaultRowHeight="16" x14ac:dyDescent="0.2"/>
  <cols>
    <col min="1" max="1" width="10.1640625" style="4" customWidth="1"/>
    <col min="2" max="2" width="10.33203125" style="4" customWidth="1"/>
    <col min="3" max="4" width="12.6640625" style="4" customWidth="1"/>
    <col min="5" max="16384" width="17.1640625" style="4"/>
  </cols>
  <sheetData>
    <row r="1" spans="1:14" x14ac:dyDescent="0.2">
      <c r="A1" s="4" t="s">
        <v>0</v>
      </c>
    </row>
    <row r="2" spans="1:14" x14ac:dyDescent="0.2">
      <c r="B2" s="2"/>
    </row>
    <row r="3" spans="1:14" x14ac:dyDescent="0.2">
      <c r="B3" s="2"/>
    </row>
    <row r="4" spans="1:14" x14ac:dyDescent="0.2">
      <c r="A4" s="3" t="s">
        <v>32</v>
      </c>
      <c r="B4" s="3" t="s">
        <v>33</v>
      </c>
      <c r="C4" s="3" t="s">
        <v>34</v>
      </c>
      <c r="D4" s="3" t="s">
        <v>46</v>
      </c>
      <c r="E4"/>
      <c r="F4" t="s">
        <v>6</v>
      </c>
      <c r="G4"/>
      <c r="H4"/>
      <c r="I4"/>
      <c r="J4"/>
      <c r="K4"/>
      <c r="L4"/>
      <c r="M4"/>
      <c r="N4"/>
    </row>
    <row r="5" spans="1:14" ht="17" thickBot="1" x14ac:dyDescent="0.25">
      <c r="A5" s="1">
        <v>12.3</v>
      </c>
      <c r="B5" s="1">
        <v>9.8000000000000007</v>
      </c>
      <c r="C5" s="15">
        <v>1157.2</v>
      </c>
      <c r="D5" s="15">
        <v>1157.2</v>
      </c>
      <c r="E5"/>
      <c r="F5"/>
      <c r="G5"/>
      <c r="H5"/>
      <c r="I5"/>
      <c r="J5"/>
      <c r="K5"/>
      <c r="L5"/>
      <c r="M5"/>
      <c r="N5"/>
    </row>
    <row r="6" spans="1:14" x14ac:dyDescent="0.2">
      <c r="A6" s="1">
        <v>11.3</v>
      </c>
      <c r="B6" s="1">
        <v>8.1999999999999993</v>
      </c>
      <c r="C6" s="15">
        <v>1133.5999999999999</v>
      </c>
      <c r="D6" s="15">
        <v>1132.5999999999999</v>
      </c>
      <c r="E6"/>
      <c r="F6" s="10" t="s">
        <v>7</v>
      </c>
      <c r="G6" s="10"/>
      <c r="H6"/>
      <c r="I6"/>
      <c r="J6"/>
      <c r="K6"/>
      <c r="L6"/>
      <c r="M6"/>
      <c r="N6"/>
    </row>
    <row r="7" spans="1:14" x14ac:dyDescent="0.2">
      <c r="A7" s="1">
        <v>21.2</v>
      </c>
      <c r="B7" s="1">
        <v>16.5</v>
      </c>
      <c r="C7" s="15">
        <v>989.35</v>
      </c>
      <c r="D7" s="15">
        <v>988.35</v>
      </c>
      <c r="E7" t="s">
        <v>30</v>
      </c>
      <c r="F7" s="7" t="s">
        <v>8</v>
      </c>
      <c r="G7" s="7">
        <v>0.91625521672453036</v>
      </c>
      <c r="H7"/>
      <c r="I7"/>
      <c r="J7"/>
      <c r="K7"/>
      <c r="L7"/>
      <c r="M7"/>
      <c r="N7"/>
    </row>
    <row r="8" spans="1:14" x14ac:dyDescent="0.2">
      <c r="A8" s="1">
        <v>15.4</v>
      </c>
      <c r="B8" s="1">
        <v>11.4</v>
      </c>
      <c r="C8" s="15">
        <v>1163.92</v>
      </c>
      <c r="D8" s="15">
        <v>1163.92</v>
      </c>
      <c r="E8"/>
      <c r="F8" s="7" t="s">
        <v>9</v>
      </c>
      <c r="G8" s="7">
        <v>0.83952362217491616</v>
      </c>
      <c r="H8"/>
      <c r="I8"/>
      <c r="J8"/>
      <c r="K8"/>
      <c r="L8"/>
      <c r="M8"/>
      <c r="N8"/>
    </row>
    <row r="9" spans="1:14" x14ac:dyDescent="0.2">
      <c r="A9" s="1">
        <v>24.3</v>
      </c>
      <c r="B9" s="1">
        <v>17.899999999999999</v>
      </c>
      <c r="C9" s="15">
        <v>1272.17</v>
      </c>
      <c r="D9" s="15">
        <v>1272.17</v>
      </c>
      <c r="E9"/>
      <c r="F9" s="7" t="s">
        <v>10</v>
      </c>
      <c r="G9" s="7">
        <v>0.81764047974422283</v>
      </c>
      <c r="H9"/>
      <c r="I9"/>
      <c r="J9"/>
      <c r="K9"/>
      <c r="L9"/>
      <c r="M9"/>
      <c r="N9"/>
    </row>
    <row r="10" spans="1:14" x14ac:dyDescent="0.2">
      <c r="A10" s="1">
        <v>8.8000000000000007</v>
      </c>
      <c r="B10" s="1">
        <v>5.0999999999999996</v>
      </c>
      <c r="C10" s="15">
        <v>1123.9100000000001</v>
      </c>
      <c r="D10" s="15">
        <v>1123.9100000000001</v>
      </c>
      <c r="E10"/>
      <c r="F10" s="7" t="s">
        <v>11</v>
      </c>
      <c r="G10" s="7">
        <v>2.2058229751684202</v>
      </c>
      <c r="H10"/>
      <c r="I10"/>
      <c r="J10"/>
      <c r="K10"/>
      <c r="L10"/>
      <c r="M10"/>
      <c r="N10"/>
    </row>
    <row r="11" spans="1:14" ht="17" thickBot="1" x14ac:dyDescent="0.25">
      <c r="A11" s="1">
        <v>33</v>
      </c>
      <c r="B11" s="1">
        <v>21.5</v>
      </c>
      <c r="C11" s="15">
        <v>1327.71</v>
      </c>
      <c r="D11" s="15">
        <v>1327.71</v>
      </c>
      <c r="E11"/>
      <c r="F11" s="8" t="s">
        <v>12</v>
      </c>
      <c r="G11" s="8">
        <v>26</v>
      </c>
      <c r="H11"/>
      <c r="I11"/>
      <c r="J11"/>
      <c r="K11"/>
      <c r="L11"/>
      <c r="M11"/>
      <c r="N11"/>
    </row>
    <row r="12" spans="1:14" x14ac:dyDescent="0.2">
      <c r="A12" s="1">
        <v>17.399999999999999</v>
      </c>
      <c r="B12" s="1">
        <v>10.1</v>
      </c>
      <c r="C12" s="15">
        <v>1193.05</v>
      </c>
      <c r="D12" s="15">
        <v>1193.05</v>
      </c>
      <c r="E12"/>
      <c r="F12"/>
      <c r="G12"/>
      <c r="H12"/>
      <c r="I12"/>
      <c r="J12"/>
      <c r="K12"/>
      <c r="L12"/>
      <c r="M12"/>
      <c r="N12"/>
    </row>
    <row r="13" spans="1:14" ht="17" thickBot="1" x14ac:dyDescent="0.25">
      <c r="A13" s="1">
        <v>14.9</v>
      </c>
      <c r="B13" s="1">
        <v>13.7</v>
      </c>
      <c r="C13" s="15">
        <v>1127.48</v>
      </c>
      <c r="D13" s="15">
        <v>1127.48</v>
      </c>
      <c r="E13"/>
      <c r="F13"/>
      <c r="G13"/>
      <c r="H13"/>
      <c r="I13"/>
      <c r="J13"/>
      <c r="K13"/>
      <c r="L13"/>
      <c r="M13"/>
      <c r="N13"/>
    </row>
    <row r="14" spans="1:14" x14ac:dyDescent="0.2">
      <c r="A14" s="1">
        <v>17.100000000000001</v>
      </c>
      <c r="B14" s="1">
        <v>14.1</v>
      </c>
      <c r="C14" s="15">
        <v>1159.8499999999999</v>
      </c>
      <c r="D14" s="15">
        <v>1159.8499999999999</v>
      </c>
      <c r="E14"/>
      <c r="F14" s="9"/>
      <c r="G14" s="9" t="s">
        <v>23</v>
      </c>
      <c r="H14" s="9" t="s">
        <v>11</v>
      </c>
      <c r="I14" s="9" t="s">
        <v>24</v>
      </c>
      <c r="J14" s="9" t="s">
        <v>25</v>
      </c>
      <c r="K14" s="9" t="s">
        <v>26</v>
      </c>
      <c r="L14" s="9" t="s">
        <v>27</v>
      </c>
      <c r="M14" s="9" t="s">
        <v>28</v>
      </c>
      <c r="N14" s="9" t="s">
        <v>29</v>
      </c>
    </row>
    <row r="15" spans="1:14" x14ac:dyDescent="0.2">
      <c r="A15" s="1">
        <v>19.100000000000001</v>
      </c>
      <c r="B15" s="1">
        <v>17.600000000000001</v>
      </c>
      <c r="C15" s="15">
        <v>1193.3499999999999</v>
      </c>
      <c r="D15" s="15">
        <v>1193.3499999999999</v>
      </c>
      <c r="E15"/>
      <c r="F15" s="7" t="s">
        <v>17</v>
      </c>
      <c r="G15" s="7">
        <v>-20.831107296372561</v>
      </c>
      <c r="H15" s="7">
        <v>8.0551891184305813</v>
      </c>
      <c r="I15" s="7">
        <v>-2.5860481970200042</v>
      </c>
      <c r="J15" s="7">
        <v>1.6858085633085967E-2</v>
      </c>
      <c r="K15" s="7">
        <v>-37.536547065959311</v>
      </c>
      <c r="L15" s="7">
        <v>-4.1256675267858078</v>
      </c>
      <c r="M15" s="7">
        <v>-37.536547065959311</v>
      </c>
      <c r="N15" s="7">
        <v>-4.1256675267858078</v>
      </c>
    </row>
    <row r="16" spans="1:14" x14ac:dyDescent="0.2">
      <c r="A16" s="1">
        <v>9.8000000000000007</v>
      </c>
      <c r="B16" s="1">
        <v>5.7</v>
      </c>
      <c r="C16" s="15">
        <v>1069.25</v>
      </c>
      <c r="D16" s="15">
        <v>1069.25</v>
      </c>
      <c r="E16"/>
      <c r="F16" s="7" t="s">
        <v>33</v>
      </c>
      <c r="G16" s="7">
        <v>0.98121066518151168</v>
      </c>
      <c r="H16" s="7">
        <v>0.13442052441237809</v>
      </c>
      <c r="I16" s="7">
        <v>7.2995598661059606</v>
      </c>
      <c r="J16" s="7">
        <v>2.609737813607113E-7</v>
      </c>
      <c r="K16" s="7">
        <v>0.70243955982914508</v>
      </c>
      <c r="L16" s="7">
        <v>1.2599817705338783</v>
      </c>
      <c r="M16" s="7">
        <v>0.70243955982914508</v>
      </c>
      <c r="N16" s="7">
        <v>1.2599817705338783</v>
      </c>
    </row>
    <row r="17" spans="1:14" x14ac:dyDescent="0.2">
      <c r="A17" s="1">
        <v>16.3</v>
      </c>
      <c r="B17" s="1">
        <v>10.3</v>
      </c>
      <c r="C17" s="15">
        <v>1173.67</v>
      </c>
      <c r="D17" s="15">
        <v>1173.67</v>
      </c>
      <c r="E17"/>
      <c r="F17" s="7" t="s">
        <v>34</v>
      </c>
      <c r="G17" s="7">
        <v>-7.0151854738140609E-4</v>
      </c>
      <c r="H17" s="7">
        <v>3.1919370080591536E-2</v>
      </c>
      <c r="I17" s="7">
        <v>-2.1977831818428085E-2</v>
      </c>
      <c r="J17" s="7">
        <v>0.98266376091991958</v>
      </c>
      <c r="K17" s="7">
        <v>-6.6898240501981746E-2</v>
      </c>
      <c r="L17" s="7">
        <v>6.5495203407218941E-2</v>
      </c>
      <c r="M17" s="7">
        <v>-6.6898240501981746E-2</v>
      </c>
      <c r="N17" s="7">
        <v>6.5495203407218941E-2</v>
      </c>
    </row>
    <row r="18" spans="1:14" ht="17" thickBot="1" x14ac:dyDescent="0.25">
      <c r="A18" s="1">
        <v>13.1</v>
      </c>
      <c r="B18" s="1">
        <v>11.1</v>
      </c>
      <c r="C18" s="15">
        <v>1112.23</v>
      </c>
      <c r="D18" s="15">
        <v>1112.23</v>
      </c>
      <c r="E18"/>
      <c r="F18" s="8" t="s">
        <v>46</v>
      </c>
      <c r="G18" s="8">
        <v>2.2294529294999314E-2</v>
      </c>
      <c r="H18" s="8">
        <v>3.0957146436110621E-2</v>
      </c>
      <c r="I18" s="8">
        <v>0.72017391334859548</v>
      </c>
      <c r="J18" s="8">
        <v>0.47900030882632838</v>
      </c>
      <c r="K18" s="8">
        <v>-4.1906662958011598E-2</v>
      </c>
      <c r="L18" s="8">
        <v>8.6495721548010218E-2</v>
      </c>
      <c r="M18" s="8">
        <v>-4.1906662958011598E-2</v>
      </c>
      <c r="N18" s="8">
        <v>8.6495721548010218E-2</v>
      </c>
    </row>
    <row r="19" spans="1:14" x14ac:dyDescent="0.2">
      <c r="A19" s="1">
        <v>15.2</v>
      </c>
      <c r="B19" s="1">
        <v>14.8</v>
      </c>
      <c r="C19" s="15">
        <v>1119.94</v>
      </c>
      <c r="D19" s="15">
        <v>1119.94</v>
      </c>
      <c r="E19"/>
    </row>
    <row r="20" spans="1:14" x14ac:dyDescent="0.2">
      <c r="A20" s="1">
        <v>20.2</v>
      </c>
      <c r="B20" s="1">
        <v>15.2</v>
      </c>
      <c r="C20" s="15">
        <v>1212.42</v>
      </c>
      <c r="D20" s="15">
        <v>1212.42</v>
      </c>
      <c r="E20"/>
      <c r="F20" t="s">
        <v>6</v>
      </c>
      <c r="G20"/>
      <c r="H20"/>
      <c r="I20"/>
      <c r="J20"/>
      <c r="K20"/>
      <c r="L20"/>
      <c r="M20"/>
      <c r="N20"/>
    </row>
    <row r="21" spans="1:14" ht="17" thickBot="1" x14ac:dyDescent="0.25">
      <c r="A21" s="1">
        <v>11.3</v>
      </c>
      <c r="B21" s="1">
        <v>9.1</v>
      </c>
      <c r="C21" s="15">
        <v>1146.08</v>
      </c>
      <c r="D21" s="15">
        <v>1146.08</v>
      </c>
      <c r="E21"/>
      <c r="F21"/>
      <c r="G21"/>
      <c r="H21"/>
      <c r="I21"/>
      <c r="J21"/>
      <c r="K21"/>
      <c r="L21"/>
      <c r="M21"/>
      <c r="N21"/>
    </row>
    <row r="22" spans="1:14" x14ac:dyDescent="0.2">
      <c r="A22" s="1">
        <v>22.4</v>
      </c>
      <c r="B22" s="1">
        <v>13.3</v>
      </c>
      <c r="C22" s="15">
        <v>1259.05</v>
      </c>
      <c r="D22" s="15">
        <v>1259.05</v>
      </c>
      <c r="E22"/>
      <c r="F22" s="10" t="s">
        <v>7</v>
      </c>
      <c r="G22" s="10"/>
      <c r="H22"/>
      <c r="I22"/>
      <c r="J22"/>
      <c r="K22"/>
      <c r="L22"/>
      <c r="M22"/>
      <c r="N22"/>
    </row>
    <row r="23" spans="1:14" x14ac:dyDescent="0.2">
      <c r="A23" s="1">
        <v>19.3</v>
      </c>
      <c r="B23" s="1">
        <v>17.100000000000001</v>
      </c>
      <c r="C23" s="15">
        <v>1223.3699999999999</v>
      </c>
      <c r="D23" s="15">
        <v>1223.3699999999999</v>
      </c>
      <c r="E23"/>
      <c r="F23" s="7" t="s">
        <v>8</v>
      </c>
      <c r="G23" s="7">
        <v>0.91418837674321274</v>
      </c>
      <c r="H23"/>
      <c r="I23"/>
      <c r="J23"/>
      <c r="K23"/>
      <c r="L23"/>
      <c r="M23"/>
      <c r="N23"/>
    </row>
    <row r="24" spans="1:14" x14ac:dyDescent="0.2">
      <c r="A24" s="1">
        <v>17.5</v>
      </c>
      <c r="B24" s="1">
        <v>13.2</v>
      </c>
      <c r="C24" s="15">
        <v>1209.33</v>
      </c>
      <c r="D24" s="15">
        <v>1200.22</v>
      </c>
      <c r="E24"/>
      <c r="F24" s="7" t="s">
        <v>9</v>
      </c>
      <c r="G24" s="7">
        <v>0.83574038817239027</v>
      </c>
      <c r="H24"/>
      <c r="I24"/>
      <c r="J24"/>
      <c r="K24"/>
      <c r="L24"/>
      <c r="M24"/>
      <c r="N24"/>
    </row>
    <row r="25" spans="1:14" x14ac:dyDescent="0.2">
      <c r="A25" s="1">
        <v>10.199999999999999</v>
      </c>
      <c r="B25" s="1">
        <v>8.8000000000000007</v>
      </c>
      <c r="C25" s="15">
        <v>1065.54</v>
      </c>
      <c r="D25" s="15">
        <v>1065.54</v>
      </c>
      <c r="F25" s="7" t="s">
        <v>10</v>
      </c>
      <c r="G25" s="7">
        <v>0.82145694366564159</v>
      </c>
      <c r="H25"/>
      <c r="I25"/>
      <c r="J25"/>
      <c r="K25"/>
      <c r="L25"/>
      <c r="M25"/>
      <c r="N25"/>
    </row>
    <row r="26" spans="1:14" x14ac:dyDescent="0.2">
      <c r="A26" s="1">
        <v>14.2</v>
      </c>
      <c r="B26" s="1">
        <v>9.1999999999999993</v>
      </c>
      <c r="C26" s="15">
        <v>1154.27</v>
      </c>
      <c r="D26" s="15">
        <v>1154.27</v>
      </c>
      <c r="F26" s="7" t="s">
        <v>11</v>
      </c>
      <c r="G26" s="7">
        <v>2.1826189312740372</v>
      </c>
      <c r="H26"/>
      <c r="I26"/>
      <c r="J26"/>
      <c r="K26"/>
      <c r="L26"/>
      <c r="M26"/>
      <c r="N26"/>
    </row>
    <row r="27" spans="1:14" ht="17" thickBot="1" x14ac:dyDescent="0.25">
      <c r="A27" s="1">
        <v>15.8</v>
      </c>
      <c r="B27" s="1">
        <v>11.9</v>
      </c>
      <c r="C27" s="15">
        <v>1168.96</v>
      </c>
      <c r="D27" s="15">
        <v>1172.97</v>
      </c>
      <c r="F27" s="8" t="s">
        <v>12</v>
      </c>
      <c r="G27" s="8">
        <v>26</v>
      </c>
      <c r="H27"/>
      <c r="I27"/>
      <c r="J27"/>
      <c r="K27"/>
      <c r="L27"/>
      <c r="M27"/>
      <c r="N27"/>
    </row>
    <row r="28" spans="1:14" ht="17" thickBot="1" x14ac:dyDescent="0.25">
      <c r="A28" s="1">
        <v>16.399999999999999</v>
      </c>
      <c r="B28" s="1">
        <v>13.8</v>
      </c>
      <c r="C28" s="15">
        <v>1172.48</v>
      </c>
      <c r="D28" s="15">
        <v>1100</v>
      </c>
      <c r="F28"/>
      <c r="G28"/>
      <c r="H28"/>
      <c r="I28"/>
      <c r="J28"/>
      <c r="K28"/>
      <c r="L28"/>
      <c r="M28"/>
      <c r="N28"/>
    </row>
    <row r="29" spans="1:14" x14ac:dyDescent="0.2">
      <c r="A29" s="1">
        <v>14.8</v>
      </c>
      <c r="B29" s="1">
        <v>10.3</v>
      </c>
      <c r="C29" s="15">
        <v>1121.31</v>
      </c>
      <c r="D29" s="15">
        <v>1121.31</v>
      </c>
      <c r="F29" s="9"/>
      <c r="G29" s="9" t="s">
        <v>23</v>
      </c>
      <c r="H29" s="9" t="s">
        <v>11</v>
      </c>
      <c r="I29" s="9" t="s">
        <v>24</v>
      </c>
      <c r="J29" s="9" t="s">
        <v>25</v>
      </c>
      <c r="K29" s="9" t="s">
        <v>26</v>
      </c>
      <c r="L29" s="9" t="s">
        <v>27</v>
      </c>
      <c r="M29" s="9" t="s">
        <v>28</v>
      </c>
      <c r="N29" s="9" t="s">
        <v>29</v>
      </c>
    </row>
    <row r="30" spans="1:14" x14ac:dyDescent="0.2">
      <c r="A30" s="1">
        <v>14.1</v>
      </c>
      <c r="B30" s="1">
        <v>12.3</v>
      </c>
      <c r="C30" s="15">
        <v>1184.05</v>
      </c>
      <c r="D30" s="15">
        <v>1184.05</v>
      </c>
      <c r="F30" s="7" t="s">
        <v>17</v>
      </c>
      <c r="G30" s="7">
        <v>-20.857381352182408</v>
      </c>
      <c r="H30" s="7">
        <v>7.9703712123116803</v>
      </c>
      <c r="I30" s="7">
        <v>-2.6168644842996032</v>
      </c>
      <c r="J30" s="7">
        <v>1.5416048084686731E-2</v>
      </c>
      <c r="K30" s="7">
        <v>-37.345350418395867</v>
      </c>
      <c r="L30" s="7">
        <v>-4.3694122859689486</v>
      </c>
      <c r="M30" s="7">
        <v>-37.345350418395867</v>
      </c>
      <c r="N30" s="7">
        <v>-4.3694122859689486</v>
      </c>
    </row>
    <row r="31" spans="1:14" x14ac:dyDescent="0.2">
      <c r="F31" s="7" t="s">
        <v>33</v>
      </c>
      <c r="G31" s="7">
        <v>0.97418505524037735</v>
      </c>
      <c r="H31" s="7">
        <v>0.13265576038461899</v>
      </c>
      <c r="I31" s="7">
        <v>7.3437071440836652</v>
      </c>
      <c r="J31" s="7">
        <v>1.803503651211935E-7</v>
      </c>
      <c r="K31" s="7">
        <v>0.69976570695480955</v>
      </c>
      <c r="L31" s="7">
        <v>1.2486044035259452</v>
      </c>
      <c r="M31" s="7">
        <v>0.69976570695480955</v>
      </c>
      <c r="N31" s="7">
        <v>1.2486044035259452</v>
      </c>
    </row>
    <row r="32" spans="1:14" ht="17" thickBot="1" x14ac:dyDescent="0.25">
      <c r="A32" s="4" t="s">
        <v>31</v>
      </c>
      <c r="B32" s="4">
        <f>CORREL(B5:B30,A5:A30)</f>
        <v>0.88092812120479214</v>
      </c>
      <c r="C32" s="4">
        <f>CORREL(C5:C30,A5:A30)</f>
        <v>0.67125781918373584</v>
      </c>
      <c r="D32" s="4">
        <f>CORREL(D5:D30,B5:B30)</f>
        <v>0.50221220259180432</v>
      </c>
      <c r="F32" s="8" t="s">
        <v>34</v>
      </c>
      <c r="G32" s="8">
        <v>2.1631748295745094E-2</v>
      </c>
      <c r="H32" s="8">
        <v>7.4814191855086861E-3</v>
      </c>
      <c r="I32" s="8">
        <v>2.8913963727156511</v>
      </c>
      <c r="J32" s="8">
        <v>8.2346558638475911E-3</v>
      </c>
      <c r="K32" s="8">
        <v>6.1552535609074675E-3</v>
      </c>
      <c r="L32" s="8">
        <v>3.7108243030582723E-2</v>
      </c>
      <c r="M32" s="8">
        <v>6.1552535609074675E-3</v>
      </c>
      <c r="N32" s="8">
        <v>3.7108243030582723E-2</v>
      </c>
    </row>
    <row r="33" spans="6:14" x14ac:dyDescent="0.2">
      <c r="F33"/>
      <c r="G33"/>
      <c r="H33"/>
      <c r="I33"/>
      <c r="J33"/>
      <c r="K33"/>
      <c r="L33"/>
      <c r="M33"/>
      <c r="N33"/>
    </row>
    <row r="34" spans="6:14" x14ac:dyDescent="0.2">
      <c r="F34"/>
      <c r="G34"/>
      <c r="H34"/>
      <c r="I34"/>
      <c r="J34"/>
      <c r="K34"/>
      <c r="L34"/>
      <c r="M34"/>
      <c r="N34"/>
    </row>
    <row r="39" spans="6:14" x14ac:dyDescent="0.2">
      <c r="F39"/>
      <c r="G39"/>
      <c r="H39"/>
      <c r="I39"/>
      <c r="J39"/>
      <c r="K39"/>
      <c r="L39"/>
      <c r="M39"/>
      <c r="N39"/>
    </row>
    <row r="40" spans="6:14" x14ac:dyDescent="0.2">
      <c r="F40"/>
      <c r="G40"/>
      <c r="H40"/>
      <c r="I40"/>
      <c r="J40"/>
      <c r="K40"/>
      <c r="L40"/>
      <c r="M40"/>
      <c r="N40"/>
    </row>
    <row r="41" spans="6:14" x14ac:dyDescent="0.2">
      <c r="F41"/>
      <c r="G41"/>
      <c r="H41"/>
      <c r="I41"/>
      <c r="J41"/>
      <c r="K41"/>
      <c r="L41"/>
      <c r="M41"/>
      <c r="N41"/>
    </row>
    <row r="42" spans="6:14" x14ac:dyDescent="0.2">
      <c r="F42"/>
      <c r="G42"/>
      <c r="H42"/>
      <c r="I42"/>
      <c r="J42"/>
      <c r="K42"/>
      <c r="L42"/>
      <c r="M42"/>
      <c r="N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Regression - Linear (Sctplt)</vt:lpstr>
      <vt:lpstr>Regression - Power (Sctplt)</vt:lpstr>
      <vt:lpstr>Regression - No correlation(2)</vt:lpstr>
      <vt:lpstr>Regression - Linear </vt:lpstr>
      <vt:lpstr>Regression - Multiple </vt:lpstr>
      <vt:lpstr>Regression - Dummy </vt:lpstr>
      <vt:lpstr>Regression - Interaction</vt:lpstr>
      <vt:lpstr>Transformation -1</vt:lpstr>
      <vt:lpstr>Regression - Multicolinearity</vt:lpstr>
      <vt:lpstr>Regression - DW</vt:lpstr>
      <vt:lpstr>Sheet7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2017-07-06T04:10:12Z</dcterms:created>
  <dcterms:modified xsi:type="dcterms:W3CDTF">2017-10-18T14:08:06Z</dcterms:modified>
</cp:coreProperties>
</file>